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75" windowWidth="18195" windowHeight="11820"/>
  </bookViews>
  <sheets>
    <sheet name="A" sheetId="3" r:id="rId1"/>
    <sheet name="Campos" sheetId="5" r:id="rId2"/>
  </sheets>
  <definedNames>
    <definedName name="_xlnm.Print_Area" localSheetId="0">A!$A$1:$BB$27</definedName>
    <definedName name="_xlnm.Print_Area" localSheetId="1">Campos!$A$1:$N$50</definedName>
  </definedNames>
  <calcPr calcId="145621"/>
</workbook>
</file>

<file path=xl/calcChain.xml><?xml version="1.0" encoding="utf-8"?>
<calcChain xmlns="http://schemas.openxmlformats.org/spreadsheetml/2006/main">
  <c r="BB39" i="3" l="1"/>
  <c r="BB40" i="3"/>
  <c r="BB38" i="3"/>
  <c r="AP39" i="3"/>
  <c r="AP40" i="3"/>
  <c r="AP38" i="3"/>
  <c r="B24" i="3"/>
  <c r="B22" i="3"/>
  <c r="D24" i="3"/>
  <c r="C24" i="3"/>
  <c r="D22" i="3"/>
  <c r="C22" i="3"/>
  <c r="D20" i="3"/>
  <c r="C20" i="3"/>
  <c r="B47" i="5" l="1"/>
  <c r="F47" i="5"/>
  <c r="I47" i="5"/>
  <c r="B42" i="5"/>
  <c r="F42" i="5"/>
  <c r="I42" i="5"/>
  <c r="B37" i="5"/>
  <c r="F37" i="5"/>
  <c r="I37" i="5"/>
  <c r="AT38" i="3"/>
  <c r="AU38" i="3"/>
  <c r="E20" i="3"/>
  <c r="B20" i="3"/>
  <c r="D37" i="5" s="1"/>
  <c r="A20" i="3"/>
  <c r="A22" i="3" s="1"/>
  <c r="F20" i="3"/>
  <c r="T20" i="3" s="1"/>
  <c r="G20" i="3"/>
  <c r="R20" i="3"/>
  <c r="V20" i="3"/>
  <c r="Y20" i="3"/>
  <c r="AA20" i="3"/>
  <c r="AB20" i="3"/>
  <c r="AC20" i="3"/>
  <c r="AD20" i="3"/>
  <c r="AE20" i="3"/>
  <c r="AG20" i="3"/>
  <c r="AH20" i="3"/>
  <c r="AI20" i="3"/>
  <c r="AJ20" i="3"/>
  <c r="AK20" i="3"/>
  <c r="D47" i="5"/>
  <c r="E22" i="3"/>
  <c r="F22" i="3"/>
  <c r="G22" i="3"/>
  <c r="R22" i="3" s="1"/>
  <c r="V22" i="3"/>
  <c r="AA22" i="3"/>
  <c r="AB22" i="3"/>
  <c r="AC22" i="3"/>
  <c r="AD22" i="3"/>
  <c r="AE22" i="3"/>
  <c r="AG22" i="3"/>
  <c r="AH22" i="3"/>
  <c r="AI22" i="3"/>
  <c r="AJ22" i="3"/>
  <c r="AK22" i="3"/>
  <c r="E24" i="3"/>
  <c r="F24" i="3"/>
  <c r="G24" i="3"/>
  <c r="S24" i="3" s="1"/>
  <c r="U24" i="3"/>
  <c r="Y24" i="3"/>
  <c r="AA24" i="3"/>
  <c r="AB24" i="3"/>
  <c r="AC24" i="3"/>
  <c r="AD24" i="3"/>
  <c r="AE24" i="3"/>
  <c r="AG24" i="3"/>
  <c r="AH24" i="3"/>
  <c r="AI24" i="3"/>
  <c r="AJ24" i="3"/>
  <c r="AK24" i="3"/>
  <c r="AP31" i="3"/>
  <c r="AP32" i="3"/>
  <c r="AP30" i="3"/>
  <c r="BB32" i="3"/>
  <c r="BB31" i="3"/>
  <c r="BB30" i="3"/>
  <c r="AU30" i="3"/>
  <c r="AT30" i="3"/>
  <c r="C8" i="5"/>
  <c r="BO34" i="3"/>
  <c r="BR34" i="3" s="1"/>
  <c r="BN34" i="3"/>
  <c r="BM34" i="3"/>
  <c r="BL34" i="3"/>
  <c r="BK34" i="3"/>
  <c r="BI34" i="3"/>
  <c r="BH34" i="3" s="1"/>
  <c r="BG34" i="3"/>
  <c r="BQ34" i="3" s="1"/>
  <c r="BS34" i="3" s="1"/>
  <c r="AK18" i="3"/>
  <c r="AJ18" i="3"/>
  <c r="AI18" i="3"/>
  <c r="AH18" i="3"/>
  <c r="AG18" i="3"/>
  <c r="AE18" i="3"/>
  <c r="AD18" i="3"/>
  <c r="AC18" i="3"/>
  <c r="AB18" i="3"/>
  <c r="AA18" i="3"/>
  <c r="G18" i="3"/>
  <c r="Y18" i="3" s="1"/>
  <c r="F18" i="3"/>
  <c r="AK16" i="3"/>
  <c r="AJ16" i="3"/>
  <c r="AI16" i="3"/>
  <c r="AH16" i="3"/>
  <c r="AG16" i="3"/>
  <c r="AE16" i="3"/>
  <c r="AD16" i="3"/>
  <c r="AC16" i="3"/>
  <c r="AB16" i="3"/>
  <c r="AA16" i="3"/>
  <c r="G16" i="3"/>
  <c r="AT32" i="3" s="1"/>
  <c r="F16" i="3"/>
  <c r="AU32" i="3" s="1"/>
  <c r="AK14" i="3"/>
  <c r="AJ14" i="3"/>
  <c r="AI14" i="3"/>
  <c r="AH14" i="3"/>
  <c r="AG14" i="3"/>
  <c r="AE14" i="3"/>
  <c r="AD14" i="3"/>
  <c r="AC14" i="3"/>
  <c r="AB14" i="3"/>
  <c r="AA14" i="3"/>
  <c r="G14" i="3"/>
  <c r="AU31" i="3" s="1"/>
  <c r="F14" i="3"/>
  <c r="AT31" i="3" s="1"/>
  <c r="J2" i="5"/>
  <c r="D22" i="5"/>
  <c r="B22" i="5"/>
  <c r="C9" i="5"/>
  <c r="D42" i="5" l="1"/>
  <c r="W24" i="3"/>
  <c r="T24" i="3"/>
  <c r="Y22" i="3"/>
  <c r="X20" i="3"/>
  <c r="AR40" i="3"/>
  <c r="AU40" i="3"/>
  <c r="AW38" i="3"/>
  <c r="AT39" i="3"/>
  <c r="X24" i="3"/>
  <c r="V24" i="3"/>
  <c r="R24" i="3"/>
  <c r="X22" i="3"/>
  <c r="AX40" i="3" s="1"/>
  <c r="AY40" i="3" s="1"/>
  <c r="T22" i="3"/>
  <c r="AT40" i="3"/>
  <c r="AV40" i="3" s="1"/>
  <c r="W20" i="3"/>
  <c r="AS38" i="3" s="1"/>
  <c r="U20" i="3"/>
  <c r="S20" i="3"/>
  <c r="AU39" i="3"/>
  <c r="AV38" i="3"/>
  <c r="W22" i="3"/>
  <c r="AS40" i="3" s="1"/>
  <c r="AQ40" i="3" s="1"/>
  <c r="U22" i="3"/>
  <c r="S22" i="3"/>
  <c r="AW40" i="3"/>
  <c r="AW39" i="3"/>
  <c r="AS39" i="3"/>
  <c r="AX39" i="3"/>
  <c r="AY39" i="3" s="1"/>
  <c r="A24" i="3"/>
  <c r="AV32" i="3"/>
  <c r="AV30" i="3"/>
  <c r="AV31" i="3"/>
  <c r="S18" i="3"/>
  <c r="C11" i="5"/>
  <c r="BG33" i="3"/>
  <c r="BQ33" i="3" s="1"/>
  <c r="BS33" i="3" s="1"/>
  <c r="D14" i="3"/>
  <c r="I22" i="5" s="1"/>
  <c r="R14" i="3"/>
  <c r="T14" i="3"/>
  <c r="V14" i="3"/>
  <c r="X14" i="3"/>
  <c r="A16" i="3"/>
  <c r="C16" i="3"/>
  <c r="F27" i="5" s="1"/>
  <c r="E16" i="3"/>
  <c r="S16" i="3"/>
  <c r="U16" i="3"/>
  <c r="W16" i="3"/>
  <c r="AS32" i="3" s="1"/>
  <c r="BK33" i="3" s="1"/>
  <c r="Y16" i="3"/>
  <c r="D18" i="3"/>
  <c r="I32" i="5" s="1"/>
  <c r="R18" i="3"/>
  <c r="T18" i="3"/>
  <c r="V18" i="3"/>
  <c r="X18" i="3"/>
  <c r="BG31" i="3"/>
  <c r="BQ31" i="3" s="1"/>
  <c r="C10" i="5"/>
  <c r="BG32" i="3"/>
  <c r="BQ32" i="3" s="1"/>
  <c r="C14" i="3"/>
  <c r="F22" i="5" s="1"/>
  <c r="S14" i="3"/>
  <c r="U14" i="3"/>
  <c r="W14" i="3"/>
  <c r="Y14" i="3"/>
  <c r="B16" i="3"/>
  <c r="D16" i="3"/>
  <c r="I27" i="5" s="1"/>
  <c r="R16" i="3"/>
  <c r="T16" i="3"/>
  <c r="V16" i="3"/>
  <c r="X16" i="3"/>
  <c r="C18" i="3"/>
  <c r="F32" i="5" s="1"/>
  <c r="E18" i="3"/>
  <c r="U18" i="3"/>
  <c r="W18" i="3"/>
  <c r="BU34" i="3"/>
  <c r="BV34" i="3" s="1"/>
  <c r="AV39" i="3" l="1"/>
  <c r="AR39" i="3"/>
  <c r="BA39" i="3" s="1"/>
  <c r="AR38" i="3"/>
  <c r="AX38" i="3"/>
  <c r="AY38" i="3" s="1"/>
  <c r="BA40" i="3"/>
  <c r="AQ39" i="3"/>
  <c r="AR32" i="3"/>
  <c r="BI33" i="3" s="1"/>
  <c r="BH33" i="3" s="1"/>
  <c r="AS30" i="3"/>
  <c r="BK31" i="3" s="1"/>
  <c r="AR31" i="3"/>
  <c r="BI32" i="3" s="1"/>
  <c r="AS31" i="3"/>
  <c r="BK32" i="3" s="1"/>
  <c r="AR30" i="3"/>
  <c r="AW32" i="3"/>
  <c r="BL33" i="3" s="1"/>
  <c r="AX32" i="3"/>
  <c r="AX30" i="3"/>
  <c r="AW31" i="3"/>
  <c r="BL32" i="3" s="1"/>
  <c r="AX31" i="3"/>
  <c r="AW30" i="3"/>
  <c r="BL31" i="3" s="1"/>
  <c r="D27" i="5"/>
  <c r="B18" i="3"/>
  <c r="D32" i="5" s="1"/>
  <c r="BT34" i="3"/>
  <c r="B27" i="5"/>
  <c r="A18" i="3"/>
  <c r="B32" i="5" s="1"/>
  <c r="AQ38" i="3" l="1"/>
  <c r="BA38" i="3"/>
  <c r="BI31" i="3"/>
  <c r="AY31" i="3"/>
  <c r="BM32" i="3"/>
  <c r="BN32" i="3" s="1"/>
  <c r="AY30" i="3"/>
  <c r="BM31" i="3"/>
  <c r="BN31" i="3" s="1"/>
  <c r="AY32" i="3"/>
  <c r="BM33" i="3"/>
  <c r="BN33" i="3" s="1"/>
  <c r="BH32" i="3"/>
  <c r="BA30" i="3"/>
  <c r="BO31" i="3" s="1"/>
  <c r="BR31" i="3" s="1"/>
  <c r="AQ30" i="3"/>
  <c r="AQ31" i="3"/>
  <c r="BA31" i="3"/>
  <c r="BO32" i="3" s="1"/>
  <c r="BA32" i="3"/>
  <c r="BO33" i="3" s="1"/>
  <c r="AQ32" i="3"/>
  <c r="BH31" i="3"/>
  <c r="BR32" i="3"/>
  <c r="BS32" i="3" l="1"/>
  <c r="BU32" i="3" s="1"/>
  <c r="BR33" i="3"/>
  <c r="BT33" i="3"/>
  <c r="BT32" i="3"/>
  <c r="BS31" i="3"/>
  <c r="BT31" i="3" s="1"/>
  <c r="BV32" i="3" l="1"/>
  <c r="BW32" i="3"/>
  <c r="BX32" i="3" s="1"/>
  <c r="BU31" i="3"/>
  <c r="BV31" i="3" s="1"/>
  <c r="BU33" i="3"/>
  <c r="BW33" i="3" l="1"/>
  <c r="BX33" i="3" s="1"/>
  <c r="BY33" i="3" s="1"/>
  <c r="BV33" i="3"/>
  <c r="BY32" i="3"/>
  <c r="BZ32" i="3" s="1"/>
  <c r="BW31" i="3"/>
  <c r="BW34" i="3"/>
  <c r="BX31" i="3" l="1"/>
  <c r="CF31" i="3" s="1"/>
  <c r="CE31" i="3"/>
  <c r="BY34" i="3"/>
  <c r="BZ34" i="3" s="1"/>
  <c r="CA34" i="3" s="1"/>
  <c r="CB34" i="3" s="1"/>
  <c r="BX34" i="3"/>
  <c r="CA32" i="3"/>
  <c r="CA33" i="3"/>
  <c r="CB33" i="3" s="1"/>
  <c r="BZ33" i="3"/>
  <c r="CC33" i="3" l="1"/>
  <c r="CE33" i="3" s="1"/>
  <c r="CQ31" i="3"/>
  <c r="CG31" i="3"/>
  <c r="CB32" i="3"/>
  <c r="CF32" i="3" s="1"/>
  <c r="CE32" i="3"/>
  <c r="CC34" i="3"/>
  <c r="CO31" i="3"/>
  <c r="CD33" i="3" l="1"/>
  <c r="CF33" i="3" s="1"/>
  <c r="CQ32" i="3"/>
  <c r="CG32" i="3"/>
  <c r="CE34" i="3"/>
  <c r="CD34" i="3"/>
  <c r="CF34" i="3" s="1"/>
  <c r="CQ33" i="3"/>
  <c r="CG33" i="3"/>
  <c r="CH33" i="3"/>
  <c r="CI33" i="3" l="1"/>
  <c r="CJ33" i="3"/>
  <c r="CH31" i="3"/>
  <c r="CP31" i="3" s="1"/>
  <c r="CH32" i="3"/>
  <c r="CQ34" i="3"/>
  <c r="CG34" i="3"/>
  <c r="CH34" i="3"/>
  <c r="CJ32" i="3" l="1"/>
  <c r="CI32" i="3"/>
  <c r="CK34" i="3"/>
  <c r="CI34" i="3"/>
  <c r="CJ34" i="3"/>
  <c r="DG31" i="3"/>
  <c r="CR31" i="3"/>
  <c r="CS31" i="3" s="1"/>
  <c r="DO31" i="3" l="1"/>
  <c r="DM31" i="3"/>
  <c r="DK31" i="3"/>
  <c r="DI31" i="3"/>
  <c r="DP31" i="3"/>
  <c r="DN31" i="3"/>
  <c r="DL31" i="3"/>
  <c r="DJ31" i="3"/>
  <c r="DH31" i="3"/>
  <c r="CK33" i="3"/>
  <c r="CO32" i="3"/>
  <c r="CK32" i="3"/>
  <c r="CP32" i="3" s="1"/>
  <c r="CM34" i="3"/>
  <c r="CL34" i="3"/>
  <c r="DG32" i="3" l="1"/>
  <c r="CR32" i="3"/>
  <c r="CM33" i="3"/>
  <c r="CL33" i="3"/>
  <c r="DQ31" i="3"/>
  <c r="DR31" i="3"/>
  <c r="CO33" i="3" l="1"/>
  <c r="CN34" i="3"/>
  <c r="CN33" i="3"/>
  <c r="CP33" i="3" s="1"/>
  <c r="CS32" i="3"/>
  <c r="CT32" i="3"/>
  <c r="DP32" i="3"/>
  <c r="DN32" i="3"/>
  <c r="DL32" i="3"/>
  <c r="DJ32" i="3"/>
  <c r="DH32" i="3"/>
  <c r="DO32" i="3"/>
  <c r="DM32" i="3"/>
  <c r="DK32" i="3"/>
  <c r="DI32" i="3"/>
  <c r="DR32" i="3" l="1"/>
  <c r="DQ32" i="3"/>
  <c r="CO34" i="3"/>
  <c r="CP34" i="3"/>
  <c r="CU32" i="3"/>
  <c r="CV32" i="3"/>
  <c r="CW32" i="3" s="1"/>
  <c r="DG33" i="3"/>
  <c r="CR33" i="3"/>
  <c r="CS33" i="3" s="1"/>
  <c r="CT33" i="3" l="1"/>
  <c r="CT31" i="3"/>
  <c r="CU31" i="3" s="1"/>
  <c r="DG34" i="3"/>
  <c r="CR34" i="3"/>
  <c r="DS32" i="3"/>
  <c r="DS31" i="3"/>
  <c r="DP33" i="3"/>
  <c r="DN33" i="3"/>
  <c r="DL33" i="3"/>
  <c r="DJ33" i="3"/>
  <c r="DH33" i="3"/>
  <c r="DO33" i="3"/>
  <c r="DM33" i="3"/>
  <c r="DK33" i="3"/>
  <c r="DI33" i="3"/>
  <c r="DR33" i="3" l="1"/>
  <c r="DQ33" i="3"/>
  <c r="DT32" i="3"/>
  <c r="DU32" i="3"/>
  <c r="DP34" i="3"/>
  <c r="DN34" i="3"/>
  <c r="DL34" i="3"/>
  <c r="DJ34" i="3"/>
  <c r="DH34" i="3"/>
  <c r="DO34" i="3"/>
  <c r="DM34" i="3"/>
  <c r="DK34" i="3"/>
  <c r="DI34" i="3"/>
  <c r="DU31" i="3"/>
  <c r="DT31" i="3"/>
  <c r="CS34" i="3"/>
  <c r="CT34" i="3"/>
  <c r="CU34" i="3" s="1"/>
  <c r="CV34" i="3" s="1"/>
  <c r="CU33" i="3"/>
  <c r="CV33" i="3"/>
  <c r="CW33" i="3" s="1"/>
  <c r="CX33" i="3" l="1"/>
  <c r="CX32" i="3"/>
  <c r="CY32" i="3" s="1"/>
  <c r="CW34" i="3"/>
  <c r="CX34" i="3"/>
  <c r="CY34" i="3" s="1"/>
  <c r="CZ34" i="3" s="1"/>
  <c r="DA34" i="3" s="1"/>
  <c r="CV31" i="3"/>
  <c r="DR34" i="3"/>
  <c r="DQ34" i="3"/>
  <c r="DS34" i="3" l="1"/>
  <c r="DU34" i="3" s="1"/>
  <c r="DS33" i="3"/>
  <c r="DT33" i="3" s="1"/>
  <c r="DT34" i="3"/>
  <c r="CZ32" i="3"/>
  <c r="DD31" i="3"/>
  <c r="CW31" i="3"/>
  <c r="DE31" i="3" s="1"/>
  <c r="CY33" i="3"/>
  <c r="CZ33" i="3"/>
  <c r="DA33" i="3" s="1"/>
  <c r="DB33" i="3" s="1"/>
  <c r="DU33" i="3" l="1"/>
  <c r="DV31" i="3" s="1"/>
  <c r="DC33" i="3"/>
  <c r="DE33" i="3" s="1"/>
  <c r="DD33" i="3"/>
  <c r="DA32" i="3"/>
  <c r="DE32" i="3" s="1"/>
  <c r="DD32" i="3"/>
  <c r="DB34" i="3"/>
  <c r="DV33" i="3"/>
  <c r="DV32" i="3"/>
  <c r="DV34" i="3"/>
  <c r="DX32" i="3" l="1"/>
  <c r="DW32" i="3"/>
  <c r="DX33" i="3"/>
  <c r="DW33" i="3"/>
  <c r="DX34" i="3"/>
  <c r="DW34" i="3"/>
  <c r="DW31" i="3"/>
  <c r="DX31" i="3"/>
  <c r="DC34" i="3"/>
  <c r="DE34" i="3" s="1"/>
  <c r="DD34" i="3"/>
  <c r="DY33" i="3" l="1"/>
  <c r="DY32" i="3"/>
  <c r="DY34" i="3"/>
  <c r="DY31" i="3"/>
  <c r="EA31" i="3" l="1"/>
  <c r="EB31" i="3"/>
  <c r="DZ31" i="3"/>
  <c r="EB32" i="3"/>
  <c r="DZ32" i="3"/>
  <c r="EA32" i="3"/>
  <c r="EB34" i="3"/>
  <c r="DZ34" i="3"/>
  <c r="EA34" i="3"/>
  <c r="EB33" i="3"/>
  <c r="DZ33" i="3"/>
  <c r="EA33" i="3"/>
  <c r="EC34" i="3" l="1"/>
  <c r="EC33" i="3"/>
  <c r="EC31" i="3"/>
  <c r="EC32" i="3"/>
  <c r="EF32" i="3" l="1"/>
  <c r="ED32" i="3"/>
  <c r="EE32" i="3"/>
  <c r="EF33" i="3"/>
  <c r="ED33" i="3"/>
  <c r="EE33" i="3"/>
  <c r="EE31" i="3"/>
  <c r="EF31" i="3"/>
  <c r="ED31" i="3"/>
  <c r="EF34" i="3"/>
  <c r="ED34" i="3"/>
  <c r="EE34" i="3"/>
  <c r="EG34" i="3" l="1"/>
  <c r="EG32" i="3"/>
  <c r="EG33" i="3"/>
  <c r="EG31" i="3"/>
  <c r="EI31" i="3" l="1"/>
  <c r="EJ31" i="3"/>
  <c r="EH31" i="3"/>
  <c r="EJ32" i="3"/>
  <c r="EH32" i="3"/>
  <c r="EI32" i="3"/>
  <c r="EJ33" i="3"/>
  <c r="EH33" i="3"/>
  <c r="EI33" i="3"/>
  <c r="EJ34" i="3"/>
  <c r="EH34" i="3"/>
  <c r="EI34" i="3"/>
  <c r="EK33" i="3" l="1"/>
  <c r="EK32" i="3"/>
  <c r="EK34" i="3"/>
  <c r="EK31" i="3"/>
  <c r="EO31" i="3" l="1"/>
  <c r="EM31" i="3"/>
  <c r="EN31" i="3"/>
  <c r="EL31" i="3"/>
  <c r="EN32" i="3"/>
  <c r="EL32" i="3"/>
  <c r="EO32" i="3"/>
  <c r="EM32" i="3"/>
  <c r="EN34" i="3"/>
  <c r="EL34" i="3"/>
  <c r="EO34" i="3"/>
  <c r="EM34" i="3"/>
  <c r="EN33" i="3"/>
  <c r="EL33" i="3"/>
  <c r="EO33" i="3"/>
  <c r="EM33" i="3"/>
  <c r="EV33" i="3" l="1"/>
  <c r="AY17" i="3" s="1"/>
  <c r="ET33" i="3"/>
  <c r="AW17" i="3" s="1"/>
  <c r="ER33" i="3"/>
  <c r="EP33" i="3"/>
  <c r="AQ17" i="3" s="1"/>
  <c r="EW33" i="3"/>
  <c r="BA17" i="3" s="1"/>
  <c r="EU33" i="3"/>
  <c r="AX17" i="3" s="1"/>
  <c r="ES33" i="3"/>
  <c r="AS17" i="3" s="1"/>
  <c r="EQ33" i="3"/>
  <c r="AR17" i="3" s="1"/>
  <c r="AP17" i="3"/>
  <c r="EV34" i="3"/>
  <c r="ET34" i="3"/>
  <c r="ER34" i="3"/>
  <c r="EP34" i="3"/>
  <c r="EW34" i="3"/>
  <c r="EU34" i="3"/>
  <c r="ES34" i="3"/>
  <c r="EQ34" i="3"/>
  <c r="EV32" i="3"/>
  <c r="AY16" i="3" s="1"/>
  <c r="ET32" i="3"/>
  <c r="AW16" i="3" s="1"/>
  <c r="ER32" i="3"/>
  <c r="EP32" i="3"/>
  <c r="AQ16" i="3" s="1"/>
  <c r="EW32" i="3"/>
  <c r="BA16" i="3" s="1"/>
  <c r="EU32" i="3"/>
  <c r="AX16" i="3" s="1"/>
  <c r="ES32" i="3"/>
  <c r="AS16" i="3" s="1"/>
  <c r="EQ32" i="3"/>
  <c r="AR16" i="3" s="1"/>
  <c r="AP16" i="3"/>
  <c r="EW31" i="3"/>
  <c r="BA15" i="3" s="1"/>
  <c r="EU31" i="3"/>
  <c r="AX15" i="3" s="1"/>
  <c r="ES31" i="3"/>
  <c r="AS15" i="3" s="1"/>
  <c r="EQ31" i="3"/>
  <c r="AR15" i="3" s="1"/>
  <c r="EV31" i="3"/>
  <c r="AY15" i="3" s="1"/>
  <c r="ET31" i="3"/>
  <c r="AW15" i="3" s="1"/>
  <c r="ER31" i="3"/>
  <c r="EP31" i="3"/>
  <c r="AQ15" i="3" s="1"/>
  <c r="AP15" i="3"/>
</calcChain>
</file>

<file path=xl/sharedStrings.xml><?xml version="1.0" encoding="utf-8"?>
<sst xmlns="http://schemas.openxmlformats.org/spreadsheetml/2006/main" count="103" uniqueCount="46">
  <si>
    <t>Result</t>
  </si>
  <si>
    <t>Set I</t>
  </si>
  <si>
    <t>Set II</t>
  </si>
  <si>
    <t>Set III</t>
  </si>
  <si>
    <t>Set IV</t>
  </si>
  <si>
    <t>Set V</t>
  </si>
  <si>
    <t>N.º J.</t>
  </si>
  <si>
    <t>Hora</t>
  </si>
  <si>
    <t>Equipa A</t>
  </si>
  <si>
    <t>Equipa B</t>
  </si>
  <si>
    <t>Campo</t>
  </si>
  <si>
    <t>A</t>
  </si>
  <si>
    <t>B</t>
  </si>
  <si>
    <t>Pontos</t>
  </si>
  <si>
    <t>Vit/Derr</t>
  </si>
  <si>
    <t>Class.</t>
  </si>
  <si>
    <t>Clubes</t>
  </si>
  <si>
    <t>J</t>
  </si>
  <si>
    <t>V</t>
  </si>
  <si>
    <t>D</t>
  </si>
  <si>
    <t>Set +</t>
  </si>
  <si>
    <t>Set -</t>
  </si>
  <si>
    <t>Set Av</t>
  </si>
  <si>
    <t>Pts +</t>
  </si>
  <si>
    <t>Pts -</t>
  </si>
  <si>
    <t>P.Av</t>
  </si>
  <si>
    <t>FC</t>
  </si>
  <si>
    <t>PONTOS</t>
  </si>
  <si>
    <t>1º</t>
  </si>
  <si>
    <t>2º</t>
  </si>
  <si>
    <t>3º</t>
  </si>
  <si>
    <t>S Av</t>
  </si>
  <si>
    <t>E</t>
  </si>
  <si>
    <t>P+</t>
  </si>
  <si>
    <t>P-</t>
  </si>
  <si>
    <t>Pts</t>
  </si>
  <si>
    <t>CAMPO</t>
  </si>
  <si>
    <t>N Jogo</t>
  </si>
  <si>
    <t>x</t>
  </si>
  <si>
    <t>Resultado Final</t>
  </si>
  <si>
    <t>1A</t>
  </si>
  <si>
    <t>2A</t>
  </si>
  <si>
    <t>3A</t>
  </si>
  <si>
    <t>SÉRIE A</t>
  </si>
  <si>
    <t>Classificação</t>
  </si>
  <si>
    <t>2ª VOLTA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</si>
</sst>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#,##0.000"/>
    <numFmt numFmtId="166" formatCode="0.000"/>
  </numFmts>
  <fonts count="26" x14ac:knownFonts="1"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indexed="10"/>
      <name val="Calibri"/>
      <family val="2"/>
      <scheme val="minor"/>
    </font>
    <font>
      <sz val="9"/>
      <color indexed="14"/>
      <name val="Calibri"/>
      <family val="2"/>
      <scheme val="minor"/>
    </font>
    <font>
      <sz val="9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10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36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6">
    <xf numFmtId="0" fontId="0" fillId="0" borderId="0" xfId="0"/>
    <xf numFmtId="0" fontId="4" fillId="0" borderId="0" xfId="1" applyFont="1" applyBorder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 applyBorder="1" applyAlignment="1">
      <alignment horizontal="centerContinuous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6" fillId="0" borderId="0" xfId="1" applyFont="1" applyFill="1" applyAlignment="1">
      <alignment horizontal="centerContinuous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Continuous" vertical="center"/>
    </xf>
    <xf numFmtId="0" fontId="4" fillId="0" borderId="0" xfId="1" applyFont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Continuous"/>
    </xf>
    <xf numFmtId="0" fontId="8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1" applyFont="1" applyFill="1" applyBorder="1"/>
    <xf numFmtId="0" fontId="4" fillId="2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4" fillId="2" borderId="0" xfId="1" applyFont="1" applyFill="1"/>
    <xf numFmtId="0" fontId="9" fillId="0" borderId="0" xfId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20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64" fontId="6" fillId="0" borderId="2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8" fillId="0" borderId="0" xfId="1" applyFont="1" applyFill="1"/>
    <xf numFmtId="0" fontId="10" fillId="0" borderId="0" xfId="1" applyFont="1" applyFill="1"/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5" fillId="0" borderId="0" xfId="0" applyFont="1"/>
    <xf numFmtId="164" fontId="6" fillId="0" borderId="0" xfId="1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3" fontId="4" fillId="2" borderId="13" xfId="0" applyNumberFormat="1" applyFont="1" applyFill="1" applyBorder="1" applyAlignment="1">
      <alignment horizontal="center"/>
    </xf>
    <xf numFmtId="3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165" fontId="4" fillId="2" borderId="14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7" fillId="2" borderId="17" xfId="0" applyFont="1" applyFill="1" applyBorder="1"/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0" fontId="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4" fillId="0" borderId="12" xfId="1" applyFont="1" applyFill="1" applyBorder="1" applyAlignment="1">
      <alignment horizontal="left"/>
    </xf>
    <xf numFmtId="0" fontId="5" fillId="0" borderId="0" xfId="0" applyFont="1" applyBorder="1" applyAlignment="1" applyProtection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6" fillId="0" borderId="8" xfId="0" applyFont="1" applyBorder="1" applyAlignment="1" applyProtection="1">
      <alignment vertical="center"/>
    </xf>
    <xf numFmtId="3" fontId="5" fillId="0" borderId="9" xfId="0" applyNumberFormat="1" applyFont="1" applyBorder="1" applyAlignment="1" applyProtection="1">
      <alignment vertical="center"/>
    </xf>
    <xf numFmtId="0" fontId="18" fillId="0" borderId="9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15" fillId="0" borderId="9" xfId="0" applyFont="1" applyBorder="1" applyAlignment="1" applyProtection="1">
      <alignment vertical="center"/>
    </xf>
    <xf numFmtId="3" fontId="19" fillId="0" borderId="10" xfId="0" applyNumberFormat="1" applyFont="1" applyBorder="1" applyAlignment="1" applyProtection="1">
      <alignment vertical="center"/>
    </xf>
    <xf numFmtId="3" fontId="15" fillId="0" borderId="8" xfId="0" applyNumberFormat="1" applyFont="1" applyBorder="1" applyAlignment="1" applyProtection="1">
      <alignment vertical="center"/>
    </xf>
    <xf numFmtId="0" fontId="15" fillId="0" borderId="10" xfId="0" applyFont="1" applyBorder="1" applyAlignment="1" applyProtection="1">
      <alignment vertical="center"/>
    </xf>
    <xf numFmtId="3" fontId="5" fillId="0" borderId="8" xfId="0" applyNumberFormat="1" applyFont="1" applyBorder="1" applyAlignment="1" applyProtection="1">
      <alignment vertical="center"/>
    </xf>
    <xf numFmtId="3" fontId="20" fillId="0" borderId="10" xfId="0" applyNumberFormat="1" applyFont="1" applyBorder="1" applyAlignment="1" applyProtection="1">
      <alignment vertical="center"/>
    </xf>
    <xf numFmtId="3" fontId="16" fillId="0" borderId="0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8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vertical="center"/>
    </xf>
    <xf numFmtId="166" fontId="16" fillId="0" borderId="0" xfId="0" applyNumberFormat="1" applyFont="1" applyAlignment="1" applyProtection="1">
      <alignment horizontal="center" vertical="center"/>
    </xf>
    <xf numFmtId="0" fontId="16" fillId="0" borderId="12" xfId="0" applyFont="1" applyBorder="1" applyAlignment="1" applyProtection="1">
      <alignment vertical="center"/>
    </xf>
    <xf numFmtId="3" fontId="5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3" fontId="19" fillId="0" borderId="16" xfId="0" applyNumberFormat="1" applyFont="1" applyBorder="1" applyAlignment="1" applyProtection="1">
      <alignment vertical="center"/>
    </xf>
    <xf numFmtId="3" fontId="15" fillId="0" borderId="12" xfId="0" applyNumberFormat="1" applyFont="1" applyBorder="1" applyAlignment="1" applyProtection="1">
      <alignment vertical="center"/>
    </xf>
    <xf numFmtId="0" fontId="15" fillId="0" borderId="16" xfId="0" applyFont="1" applyBorder="1" applyAlignment="1" applyProtection="1">
      <alignment vertical="center"/>
    </xf>
    <xf numFmtId="3" fontId="5" fillId="0" borderId="12" xfId="0" applyNumberFormat="1" applyFont="1" applyBorder="1" applyAlignment="1" applyProtection="1">
      <alignment vertical="center"/>
    </xf>
    <xf numFmtId="3" fontId="20" fillId="0" borderId="16" xfId="0" applyNumberFormat="1" applyFont="1" applyBorder="1" applyAlignment="1" applyProtection="1">
      <alignment vertical="center"/>
    </xf>
    <xf numFmtId="3" fontId="5" fillId="0" borderId="16" xfId="0" applyNumberFormat="1" applyFont="1" applyBorder="1" applyAlignment="1" applyProtection="1">
      <alignment vertical="center"/>
    </xf>
    <xf numFmtId="0" fontId="4" fillId="0" borderId="18" xfId="1" applyFont="1" applyFill="1" applyBorder="1" applyAlignment="1">
      <alignment horizontal="left"/>
    </xf>
    <xf numFmtId="0" fontId="4" fillId="0" borderId="19" xfId="1" applyFont="1" applyFill="1" applyBorder="1" applyAlignment="1">
      <alignment horizontal="center"/>
    </xf>
    <xf numFmtId="0" fontId="5" fillId="0" borderId="19" xfId="0" applyFont="1" applyBorder="1" applyAlignment="1" applyProtection="1">
      <alignment horizontal="center" vertical="center"/>
    </xf>
    <xf numFmtId="0" fontId="14" fillId="0" borderId="20" xfId="1" applyFont="1" applyFill="1" applyBorder="1" applyAlignment="1">
      <alignment horizontal="center"/>
    </xf>
    <xf numFmtId="0" fontId="16" fillId="0" borderId="18" xfId="0" applyFont="1" applyBorder="1" applyAlignment="1" applyProtection="1">
      <alignment vertical="center"/>
    </xf>
    <xf numFmtId="3" fontId="5" fillId="0" borderId="19" xfId="0" applyNumberFormat="1" applyFont="1" applyBorder="1" applyAlignment="1" applyProtection="1">
      <alignment vertical="center"/>
    </xf>
    <xf numFmtId="0" fontId="16" fillId="0" borderId="19" xfId="0" applyFont="1" applyBorder="1" applyAlignment="1" applyProtection="1">
      <alignment vertical="center"/>
    </xf>
    <xf numFmtId="0" fontId="18" fillId="0" borderId="19" xfId="0" applyFont="1" applyBorder="1" applyAlignment="1" applyProtection="1">
      <alignment vertical="center"/>
    </xf>
    <xf numFmtId="3" fontId="5" fillId="0" borderId="20" xfId="0" applyNumberFormat="1" applyFont="1" applyBorder="1" applyAlignment="1" applyProtection="1">
      <alignment vertical="center"/>
    </xf>
    <xf numFmtId="0" fontId="15" fillId="0" borderId="19" xfId="0" applyFont="1" applyBorder="1" applyAlignment="1" applyProtection="1">
      <alignment vertical="center"/>
    </xf>
    <xf numFmtId="3" fontId="19" fillId="0" borderId="20" xfId="0" applyNumberFormat="1" applyFont="1" applyBorder="1" applyAlignment="1" applyProtection="1">
      <alignment vertical="center"/>
    </xf>
    <xf numFmtId="3" fontId="15" fillId="0" borderId="18" xfId="0" applyNumberFormat="1" applyFont="1" applyBorder="1" applyAlignment="1" applyProtection="1">
      <alignment vertical="center"/>
    </xf>
    <xf numFmtId="0" fontId="15" fillId="0" borderId="20" xfId="0" applyFont="1" applyBorder="1" applyAlignment="1" applyProtection="1">
      <alignment vertical="center"/>
    </xf>
    <xf numFmtId="3" fontId="5" fillId="0" borderId="18" xfId="0" applyNumberFormat="1" applyFont="1" applyBorder="1" applyAlignment="1" applyProtection="1">
      <alignment vertical="center"/>
    </xf>
    <xf numFmtId="3" fontId="20" fillId="0" borderId="20" xfId="0" applyNumberFormat="1" applyFont="1" applyBorder="1" applyAlignment="1" applyProtection="1">
      <alignment vertical="center"/>
    </xf>
    <xf numFmtId="20" fontId="5" fillId="0" borderId="0" xfId="1" applyNumberFormat="1" applyFont="1"/>
    <xf numFmtId="0" fontId="4" fillId="2" borderId="0" xfId="0" applyFont="1" applyFill="1" applyAlignment="1">
      <alignment horizontal="left"/>
    </xf>
    <xf numFmtId="0" fontId="5" fillId="0" borderId="21" xfId="1" applyFont="1" applyBorder="1"/>
    <xf numFmtId="0" fontId="5" fillId="0" borderId="22" xfId="1" applyFont="1" applyBorder="1"/>
    <xf numFmtId="0" fontId="5" fillId="0" borderId="23" xfId="1" applyFont="1" applyBorder="1"/>
    <xf numFmtId="0" fontId="5" fillId="0" borderId="24" xfId="1" applyFont="1" applyBorder="1"/>
    <xf numFmtId="0" fontId="5" fillId="0" borderId="22" xfId="0" applyFont="1" applyBorder="1" applyAlignment="1">
      <alignment horizontal="center" vertical="justify"/>
    </xf>
    <xf numFmtId="0" fontId="5" fillId="0" borderId="23" xfId="0" applyFont="1" applyBorder="1" applyAlignment="1">
      <alignment horizontal="center" vertical="justify"/>
    </xf>
    <xf numFmtId="0" fontId="5" fillId="0" borderId="25" xfId="1" applyFont="1" applyBorder="1"/>
    <xf numFmtId="0" fontId="5" fillId="0" borderId="0" xfId="0" applyFont="1" applyBorder="1" applyAlignment="1">
      <alignment horizontal="center" vertical="justify"/>
    </xf>
    <xf numFmtId="0" fontId="5" fillId="0" borderId="25" xfId="0" applyFont="1" applyBorder="1" applyAlignment="1">
      <alignment horizontal="center" vertical="justify"/>
    </xf>
    <xf numFmtId="0" fontId="5" fillId="0" borderId="27" xfId="0" applyFont="1" applyBorder="1" applyAlignment="1">
      <alignment horizontal="center" vertical="justify"/>
    </xf>
    <xf numFmtId="0" fontId="5" fillId="0" borderId="28" xfId="0" applyFont="1" applyBorder="1" applyAlignment="1">
      <alignment horizontal="center" vertical="justify"/>
    </xf>
    <xf numFmtId="0" fontId="5" fillId="0" borderId="0" xfId="1" applyFont="1" applyBorder="1"/>
    <xf numFmtId="0" fontId="11" fillId="0" borderId="0" xfId="1" applyFont="1" applyBorder="1" applyAlignment="1">
      <alignment horizontal="center" vertical="distributed"/>
    </xf>
    <xf numFmtId="0" fontId="11" fillId="0" borderId="0" xfId="1" applyFont="1" applyFill="1" applyBorder="1" applyAlignment="1">
      <alignment horizontal="center" vertical="justify"/>
    </xf>
    <xf numFmtId="0" fontId="11" fillId="0" borderId="31" xfId="1" applyFont="1" applyBorder="1" applyAlignment="1">
      <alignment horizontal="center" vertical="justify"/>
    </xf>
    <xf numFmtId="0" fontId="11" fillId="0" borderId="32" xfId="1" applyFont="1" applyBorder="1" applyAlignment="1">
      <alignment horizontal="center" vertical="justify"/>
    </xf>
    <xf numFmtId="0" fontId="11" fillId="0" borderId="0" xfId="1" applyFont="1" applyFill="1" applyBorder="1" applyAlignment="1">
      <alignment horizontal="center" vertical="distributed"/>
    </xf>
    <xf numFmtId="0" fontId="5" fillId="0" borderId="0" xfId="1" applyFont="1" applyBorder="1" applyAlignment="1">
      <alignment vertical="distributed"/>
    </xf>
    <xf numFmtId="0" fontId="5" fillId="0" borderId="26" xfId="1" applyFont="1" applyBorder="1"/>
    <xf numFmtId="0" fontId="5" fillId="0" borderId="27" xfId="1" applyFont="1" applyBorder="1"/>
    <xf numFmtId="0" fontId="5" fillId="0" borderId="28" xfId="1" applyFont="1" applyBorder="1"/>
    <xf numFmtId="0" fontId="4" fillId="2" borderId="0" xfId="1" applyFont="1" applyFill="1" applyBorder="1" applyAlignment="1">
      <alignment horizontal="center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/>
    </xf>
    <xf numFmtId="0" fontId="22" fillId="2" borderId="0" xfId="0" applyFont="1" applyFill="1" applyBorder="1"/>
    <xf numFmtId="0" fontId="23" fillId="2" borderId="0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3" fontId="24" fillId="2" borderId="0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165" fontId="24" fillId="2" borderId="0" xfId="0" applyNumberFormat="1" applyFont="1" applyFill="1" applyBorder="1" applyAlignment="1">
      <alignment horizontal="center"/>
    </xf>
    <xf numFmtId="3" fontId="25" fillId="2" borderId="0" xfId="0" applyNumberFormat="1" applyFont="1" applyFill="1" applyBorder="1" applyAlignment="1">
      <alignment horizontal="center"/>
    </xf>
    <xf numFmtId="0" fontId="22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justify"/>
    </xf>
    <xf numFmtId="0" fontId="11" fillId="2" borderId="0" xfId="0" applyFont="1" applyFill="1" applyAlignment="1">
      <alignment horizontal="center" vertical="center"/>
    </xf>
    <xf numFmtId="0" fontId="5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7" xfId="1" applyFont="1" applyBorder="1" applyAlignment="1">
      <alignment horizontal="center"/>
    </xf>
    <xf numFmtId="20" fontId="11" fillId="0" borderId="29" xfId="1" applyNumberFormat="1" applyFont="1" applyBorder="1" applyAlignment="1">
      <alignment horizontal="center" vertical="distributed"/>
    </xf>
    <xf numFmtId="20" fontId="11" fillId="0" borderId="30" xfId="1" applyNumberFormat="1" applyFont="1" applyBorder="1" applyAlignment="1">
      <alignment horizontal="center" vertical="distributed"/>
    </xf>
    <xf numFmtId="0" fontId="11" fillId="0" borderId="21" xfId="1" applyFont="1" applyBorder="1" applyAlignment="1">
      <alignment horizontal="center" vertical="distributed"/>
    </xf>
    <xf numFmtId="0" fontId="11" fillId="0" borderId="22" xfId="1" applyFont="1" applyBorder="1" applyAlignment="1">
      <alignment horizontal="center" vertical="distributed"/>
    </xf>
    <xf numFmtId="0" fontId="11" fillId="0" borderId="26" xfId="1" applyFont="1" applyBorder="1" applyAlignment="1">
      <alignment horizontal="center" vertical="distributed"/>
    </xf>
    <xf numFmtId="0" fontId="11" fillId="0" borderId="27" xfId="1" applyFont="1" applyBorder="1" applyAlignment="1">
      <alignment horizontal="center" vertical="distributed"/>
    </xf>
    <xf numFmtId="0" fontId="11" fillId="0" borderId="22" xfId="1" applyFont="1" applyFill="1" applyBorder="1" applyAlignment="1">
      <alignment horizontal="center" vertical="distributed"/>
    </xf>
    <xf numFmtId="0" fontId="11" fillId="0" borderId="23" xfId="1" applyFont="1" applyFill="1" applyBorder="1" applyAlignment="1">
      <alignment horizontal="center" vertical="distributed"/>
    </xf>
    <xf numFmtId="0" fontId="11" fillId="0" borderId="27" xfId="1" applyFont="1" applyFill="1" applyBorder="1" applyAlignment="1">
      <alignment horizontal="center" vertical="distributed"/>
    </xf>
    <xf numFmtId="0" fontId="11" fillId="0" borderId="28" xfId="1" applyFont="1" applyFill="1" applyBorder="1" applyAlignment="1">
      <alignment horizontal="center" vertical="distributed"/>
    </xf>
    <xf numFmtId="0" fontId="11" fillId="0" borderId="29" xfId="1" applyFont="1" applyBorder="1" applyAlignment="1">
      <alignment horizontal="center" vertical="distributed"/>
    </xf>
    <xf numFmtId="0" fontId="11" fillId="0" borderId="30" xfId="1" applyFont="1" applyBorder="1" applyAlignment="1">
      <alignment horizontal="center" vertical="distributed"/>
    </xf>
    <xf numFmtId="0" fontId="11" fillId="0" borderId="21" xfId="1" applyFont="1" applyFill="1" applyBorder="1" applyAlignment="1">
      <alignment horizontal="center" vertical="distributed"/>
    </xf>
    <xf numFmtId="0" fontId="11" fillId="0" borderId="26" xfId="1" applyFont="1" applyFill="1" applyBorder="1" applyAlignment="1">
      <alignment horizontal="center" vertical="distributed"/>
    </xf>
    <xf numFmtId="0" fontId="11" fillId="0" borderId="23" xfId="1" applyFont="1" applyBorder="1" applyAlignment="1">
      <alignment horizontal="center" vertical="distributed"/>
    </xf>
    <xf numFmtId="0" fontId="11" fillId="0" borderId="28" xfId="1" applyFont="1" applyBorder="1" applyAlignment="1">
      <alignment horizontal="center" vertical="distributed"/>
    </xf>
    <xf numFmtId="0" fontId="5" fillId="0" borderId="0" xfId="1" applyFont="1" applyBorder="1" applyAlignment="1">
      <alignment horizontal="center"/>
    </xf>
    <xf numFmtId="0" fontId="11" fillId="0" borderId="33" xfId="1" applyFont="1" applyBorder="1" applyAlignment="1">
      <alignment horizontal="distributed" vertical="justify"/>
    </xf>
    <xf numFmtId="0" fontId="11" fillId="0" borderId="34" xfId="1" applyFont="1" applyBorder="1" applyAlignment="1">
      <alignment horizontal="distributed" vertical="justify"/>
    </xf>
    <xf numFmtId="0" fontId="21" fillId="0" borderId="21" xfId="0" applyFont="1" applyBorder="1" applyAlignment="1">
      <alignment horizontal="right" vertical="distributed"/>
    </xf>
    <xf numFmtId="0" fontId="21" fillId="0" borderId="22" xfId="0" applyFont="1" applyBorder="1" applyAlignment="1">
      <alignment horizontal="right" vertical="distributed"/>
    </xf>
    <xf numFmtId="0" fontId="21" fillId="0" borderId="24" xfId="0" applyFont="1" applyBorder="1" applyAlignment="1">
      <alignment horizontal="right" vertical="distributed"/>
    </xf>
    <xf numFmtId="0" fontId="21" fillId="0" borderId="0" xfId="0" applyFont="1" applyBorder="1" applyAlignment="1">
      <alignment horizontal="right" vertical="distributed"/>
    </xf>
    <xf numFmtId="0" fontId="21" fillId="0" borderId="26" xfId="0" applyFont="1" applyBorder="1" applyAlignment="1">
      <alignment horizontal="right" vertical="distributed"/>
    </xf>
    <xf numFmtId="0" fontId="21" fillId="0" borderId="27" xfId="0" applyFont="1" applyBorder="1" applyAlignment="1">
      <alignment horizontal="right" vertical="distributed"/>
    </xf>
    <xf numFmtId="0" fontId="21" fillId="0" borderId="22" xfId="0" applyFont="1" applyBorder="1" applyAlignment="1">
      <alignment horizontal="center" vertical="distributed"/>
    </xf>
    <xf numFmtId="0" fontId="21" fillId="0" borderId="0" xfId="0" applyFont="1" applyBorder="1" applyAlignment="1">
      <alignment horizontal="center" vertical="distributed"/>
    </xf>
    <xf numFmtId="0" fontId="21" fillId="0" borderId="27" xfId="0" applyFont="1" applyBorder="1" applyAlignment="1">
      <alignment horizontal="center" vertical="distributed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5" fillId="0" borderId="26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28" xfId="1" applyFont="1" applyBorder="1" applyAlignment="1">
      <alignment horizontal="center"/>
    </xf>
  </cellXfs>
  <cellStyles count="3">
    <cellStyle name="Normal" xfId="0" builtinId="0"/>
    <cellStyle name="Normal 2" xfId="2"/>
    <cellStyle name="Normal_III Fem 5 em 1 e 4 em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0</xdr:row>
      <xdr:rowOff>66675</xdr:rowOff>
    </xdr:from>
    <xdr:to>
      <xdr:col>53</xdr:col>
      <xdr:colOff>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91000" y="66675"/>
          <a:ext cx="4610100" cy="809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PT" sz="1000" b="0" i="0" u="sng" strike="noStrike">
              <a:solidFill>
                <a:srgbClr val="000000"/>
              </a:solidFill>
              <a:latin typeface="+mn-lt"/>
            </a:rPr>
            <a:t>Esquema da Prova</a:t>
          </a:r>
          <a:r>
            <a:rPr lang="pt-PT" sz="1000" b="0" i="0" strike="noStrike">
              <a:solidFill>
                <a:srgbClr val="000000"/>
              </a:solidFill>
              <a:latin typeface="+mn-lt"/>
            </a:rPr>
            <a:t>:</a:t>
          </a:r>
        </a:p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+mn-lt"/>
          </a:endParaRPr>
        </a:p>
        <a:p>
          <a:pPr algn="l" rtl="0">
            <a:defRPr sz="1000"/>
          </a:pPr>
          <a:r>
            <a:rPr lang="pt-PT" sz="1000" b="0" i="0" strike="noStrike">
              <a:solidFill>
                <a:srgbClr val="000000"/>
              </a:solidFill>
              <a:latin typeface="+mn-lt"/>
            </a:rPr>
            <a:t>TxT a 2 voltas. Classificação</a:t>
          </a:r>
          <a:r>
            <a:rPr lang="pt-PT" sz="1000" b="0" i="0" strike="noStrike" baseline="0">
              <a:solidFill>
                <a:srgbClr val="000000"/>
              </a:solidFill>
              <a:latin typeface="+mn-lt"/>
            </a:rPr>
            <a:t> 1º ao 3º</a:t>
          </a:r>
          <a:r>
            <a:rPr lang="pt-PT" sz="1000" b="0" i="0" strike="noStrike">
              <a:solidFill>
                <a:srgbClr val="000000"/>
              </a:solidFill>
              <a:latin typeface="+mn-lt"/>
            </a:rPr>
            <a:t>.</a:t>
          </a:r>
        </a:p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MS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W40"/>
  <sheetViews>
    <sheetView tabSelected="1" view="pageBreakPreview" topLeftCell="A4" zoomScaleNormal="75" workbookViewId="0">
      <selection activeCell="AP33" sqref="AP33"/>
    </sheetView>
  </sheetViews>
  <sheetFormatPr defaultColWidth="8.85546875" defaultRowHeight="12.75" x14ac:dyDescent="0.2"/>
  <cols>
    <col min="1" max="1" width="4.85546875" style="3" customWidth="1"/>
    <col min="2" max="2" width="6.7109375" style="3" customWidth="1"/>
    <col min="3" max="4" width="16" style="3" customWidth="1"/>
    <col min="5" max="5" width="6.85546875" style="3" bestFit="1" customWidth="1"/>
    <col min="6" max="6" width="4.42578125" style="3" customWidth="1"/>
    <col min="7" max="7" width="4.5703125" style="3" customWidth="1"/>
    <col min="8" max="39" width="8.85546875" style="3" hidden="1" customWidth="1"/>
    <col min="40" max="40" width="3.42578125" style="3" customWidth="1"/>
    <col min="41" max="41" width="6.42578125" style="3" customWidth="1"/>
    <col min="42" max="42" width="22.140625" style="3" customWidth="1"/>
    <col min="43" max="45" width="5.28515625" style="3" customWidth="1"/>
    <col min="46" max="48" width="0" style="3" hidden="1" customWidth="1"/>
    <col min="49" max="51" width="5.28515625" style="3" customWidth="1"/>
    <col min="52" max="52" width="0" style="3" hidden="1" customWidth="1"/>
    <col min="53" max="53" width="8.85546875" style="3" customWidth="1"/>
    <col min="54" max="54" width="3.42578125" style="3" customWidth="1"/>
    <col min="55" max="58" width="8.85546875" style="3" customWidth="1"/>
    <col min="59" max="59" width="8.28515625" style="3" bestFit="1" customWidth="1"/>
    <col min="60" max="60" width="2.28515625" style="3" bestFit="1" customWidth="1"/>
    <col min="61" max="61" width="2.7109375" style="3" bestFit="1" customWidth="1"/>
    <col min="62" max="62" width="2.5703125" style="3" bestFit="1" customWidth="1"/>
    <col min="63" max="63" width="2.7109375" style="3" bestFit="1" customWidth="1"/>
    <col min="64" max="64" width="4.140625" style="3" bestFit="1" customWidth="1"/>
    <col min="65" max="65" width="3.5703125" style="3" bestFit="1" customWidth="1"/>
    <col min="66" max="66" width="6" style="3" bestFit="1" customWidth="1"/>
    <col min="67" max="67" width="4.5703125" style="3" bestFit="1" customWidth="1"/>
    <col min="68" max="68" width="8.85546875" style="3" customWidth="1"/>
    <col min="69" max="69" width="6.42578125" style="3" bestFit="1" customWidth="1"/>
    <col min="70" max="70" width="2.140625" style="3" bestFit="1" customWidth="1"/>
    <col min="71" max="71" width="6.42578125" style="3" bestFit="1" customWidth="1"/>
    <col min="72" max="72" width="2.140625" style="3" bestFit="1" customWidth="1"/>
    <col min="73" max="73" width="6.42578125" style="3" bestFit="1" customWidth="1"/>
    <col min="74" max="74" width="2.140625" style="3" bestFit="1" customWidth="1"/>
    <col min="75" max="75" width="6.42578125" style="3" bestFit="1" customWidth="1"/>
    <col min="76" max="76" width="2.140625" style="3" bestFit="1" customWidth="1"/>
    <col min="77" max="77" width="6.42578125" style="3" bestFit="1" customWidth="1"/>
    <col min="78" max="78" width="2.140625" style="3" bestFit="1" customWidth="1"/>
    <col min="79" max="79" width="6.42578125" style="3" bestFit="1" customWidth="1"/>
    <col min="80" max="80" width="2.140625" style="3" bestFit="1" customWidth="1"/>
    <col min="81" max="81" width="6.42578125" style="3" bestFit="1" customWidth="1"/>
    <col min="82" max="82" width="2.140625" style="3" bestFit="1" customWidth="1"/>
    <col min="83" max="83" width="7.28515625" style="3" bestFit="1" customWidth="1"/>
    <col min="84" max="84" width="2.5703125" style="3" bestFit="1" customWidth="1"/>
    <col min="85" max="85" width="3.140625" style="3" bestFit="1" customWidth="1"/>
    <col min="86" max="86" width="6.42578125" style="3" bestFit="1" customWidth="1"/>
    <col min="87" max="87" width="2.140625" style="3" bestFit="1" customWidth="1"/>
    <col min="88" max="88" width="3.140625" style="3" bestFit="1" customWidth="1"/>
    <col min="89" max="89" width="6.42578125" style="3" bestFit="1" customWidth="1"/>
    <col min="90" max="91" width="2.140625" style="3" bestFit="1" customWidth="1"/>
    <col min="92" max="92" width="6.42578125" style="3" bestFit="1" customWidth="1"/>
    <col min="93" max="93" width="2.5703125" style="3" bestFit="1" customWidth="1"/>
    <col min="94" max="94" width="7.28515625" style="3" bestFit="1" customWidth="1"/>
    <col min="95" max="95" width="3.28515625" style="3" bestFit="1" customWidth="1"/>
    <col min="96" max="96" width="6.42578125" style="3" bestFit="1" customWidth="1"/>
    <col min="97" max="97" width="3.28515625" style="3" bestFit="1" customWidth="1"/>
    <col min="98" max="98" width="6.42578125" style="3" bestFit="1" customWidth="1"/>
    <col min="99" max="99" width="3.28515625" style="3" bestFit="1" customWidth="1"/>
    <col min="100" max="100" width="6.42578125" style="3" bestFit="1" customWidth="1"/>
    <col min="101" max="101" width="3.28515625" style="3" bestFit="1" customWidth="1"/>
    <col min="102" max="102" width="6.42578125" style="3" bestFit="1" customWidth="1"/>
    <col min="103" max="103" width="3.28515625" style="3" bestFit="1" customWidth="1"/>
    <col min="104" max="104" width="6.42578125" style="3" bestFit="1" customWidth="1"/>
    <col min="105" max="105" width="3.28515625" style="3" bestFit="1" customWidth="1"/>
    <col min="106" max="106" width="6.42578125" style="3" bestFit="1" customWidth="1"/>
    <col min="107" max="107" width="2.140625" style="3" bestFit="1" customWidth="1"/>
    <col min="108" max="108" width="7.28515625" style="3" bestFit="1" customWidth="1"/>
    <col min="109" max="109" width="3.28515625" style="3" bestFit="1" customWidth="1"/>
    <col min="110" max="110" width="8.85546875" style="3" customWidth="1"/>
    <col min="111" max="111" width="7.28515625" style="3" bestFit="1" customWidth="1"/>
    <col min="112" max="112" width="2.28515625" style="3" bestFit="1" customWidth="1"/>
    <col min="113" max="113" width="2.7109375" style="3" bestFit="1" customWidth="1"/>
    <col min="114" max="114" width="2.5703125" style="3" bestFit="1" customWidth="1"/>
    <col min="115" max="115" width="2.7109375" style="3" bestFit="1" customWidth="1"/>
    <col min="116" max="116" width="4.42578125" style="3" bestFit="1" customWidth="1"/>
    <col min="117" max="117" width="4" style="3" bestFit="1" customWidth="1"/>
    <col min="118" max="118" width="4.140625" style="3" bestFit="1" customWidth="1"/>
    <col min="119" max="119" width="4.5703125" style="3" bestFit="1" customWidth="1"/>
    <col min="120" max="120" width="6.5703125" style="3" bestFit="1" customWidth="1"/>
    <col min="121" max="121" width="2" style="3" bestFit="1" customWidth="1"/>
    <col min="122" max="122" width="2.5703125" style="3" bestFit="1" customWidth="1"/>
    <col min="123" max="123" width="6.42578125" style="3" bestFit="1" customWidth="1"/>
    <col min="124" max="124" width="2.140625" style="3" bestFit="1" customWidth="1"/>
    <col min="125" max="125" width="3.140625" style="3" bestFit="1" customWidth="1"/>
    <col min="126" max="126" width="6.42578125" style="3" bestFit="1" customWidth="1"/>
    <col min="127" max="127" width="2" style="3" bestFit="1" customWidth="1"/>
    <col min="128" max="128" width="3.140625" style="3" bestFit="1" customWidth="1"/>
    <col min="129" max="129" width="6.5703125" style="3" bestFit="1" customWidth="1"/>
    <col min="130" max="130" width="2" style="3" bestFit="1" customWidth="1"/>
    <col min="131" max="131" width="2.5703125" style="3" bestFit="1" customWidth="1"/>
    <col min="132" max="132" width="3.28515625" style="3" bestFit="1" customWidth="1"/>
    <col min="133" max="133" width="6.42578125" style="3" bestFit="1" customWidth="1"/>
    <col min="134" max="134" width="2" style="3" bestFit="1" customWidth="1"/>
    <col min="135" max="135" width="2.5703125" style="3" bestFit="1" customWidth="1"/>
    <col min="136" max="136" width="3" style="3" bestFit="1" customWidth="1"/>
    <col min="137" max="137" width="6.42578125" style="3" bestFit="1" customWidth="1"/>
    <col min="138" max="138" width="2" style="3" bestFit="1" customWidth="1"/>
    <col min="139" max="139" width="2.5703125" style="3" bestFit="1" customWidth="1"/>
    <col min="140" max="140" width="3" style="3" bestFit="1" customWidth="1"/>
    <col min="141" max="141" width="6.42578125" style="3" bestFit="1" customWidth="1"/>
    <col min="142" max="142" width="2" style="3" bestFit="1" customWidth="1"/>
    <col min="143" max="143" width="2.5703125" style="3" bestFit="1" customWidth="1"/>
    <col min="144" max="144" width="3" style="3" bestFit="1" customWidth="1"/>
    <col min="145" max="145" width="7.28515625" style="3" bestFit="1" customWidth="1"/>
    <col min="146" max="146" width="2.28515625" style="3" bestFit="1" customWidth="1"/>
    <col min="147" max="147" width="2.7109375" style="3" bestFit="1" customWidth="1"/>
    <col min="148" max="148" width="2.5703125" style="3" bestFit="1" customWidth="1"/>
    <col min="149" max="149" width="2.7109375" style="3" bestFit="1" customWidth="1"/>
    <col min="150" max="150" width="4.42578125" style="3" bestFit="1" customWidth="1"/>
    <col min="151" max="151" width="4" style="3" bestFit="1" customWidth="1"/>
    <col min="152" max="152" width="7.28515625" style="3" bestFit="1" customWidth="1"/>
    <col min="153" max="153" width="4.5703125" style="3" bestFit="1" customWidth="1"/>
    <col min="154" max="16384" width="8.85546875" style="3"/>
  </cols>
  <sheetData>
    <row r="1" spans="1:56" ht="17.45" customHeight="1" x14ac:dyDescent="0.2">
      <c r="A1" s="162" t="s">
        <v>43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2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6" x14ac:dyDescent="0.2">
      <c r="A2" s="4"/>
      <c r="B2" s="5"/>
      <c r="C2" s="6"/>
      <c r="D2" s="7"/>
      <c r="E2" s="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2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6" x14ac:dyDescent="0.2">
      <c r="A3" s="9">
        <v>1</v>
      </c>
      <c r="B3" s="123" t="s">
        <v>40</v>
      </c>
      <c r="D3" s="8"/>
      <c r="E3" s="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2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</row>
    <row r="4" spans="1:56" x14ac:dyDescent="0.2">
      <c r="A4" s="9">
        <v>2</v>
      </c>
      <c r="B4" s="123" t="s">
        <v>41</v>
      </c>
      <c r="D4" s="8"/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2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6" x14ac:dyDescent="0.2">
      <c r="A5" s="9">
        <v>3</v>
      </c>
      <c r="B5" s="123" t="s">
        <v>42</v>
      </c>
      <c r="D5" s="8"/>
      <c r="E5" s="1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BB5" s="1"/>
    </row>
    <row r="6" spans="1:56" x14ac:dyDescent="0.2">
      <c r="A6" s="12"/>
      <c r="C6" s="10"/>
      <c r="D6" s="8"/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BB6" s="1"/>
    </row>
    <row r="7" spans="1:56" x14ac:dyDescent="0.2">
      <c r="A7" s="12"/>
      <c r="B7" s="5"/>
      <c r="C7" s="6"/>
      <c r="D7" s="13"/>
      <c r="E7" s="1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BB7" s="1"/>
    </row>
    <row r="8" spans="1:56" x14ac:dyDescent="0.2">
      <c r="A8" s="12"/>
      <c r="B8" s="5"/>
      <c r="C8" s="6"/>
      <c r="D8" s="13"/>
      <c r="E8" s="14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BB8" s="1"/>
    </row>
    <row r="9" spans="1:56" x14ac:dyDescent="0.2">
      <c r="A9" s="2"/>
      <c r="B9" s="15"/>
      <c r="C9" s="2"/>
      <c r="D9" s="2"/>
      <c r="E9" s="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BB9" s="1"/>
    </row>
    <row r="10" spans="1:56" ht="15.75" x14ac:dyDescent="0.2">
      <c r="A10" s="16"/>
      <c r="B10" s="17"/>
      <c r="C10" s="18"/>
      <c r="D10" s="18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"/>
      <c r="AO10" s="163" t="s">
        <v>44</v>
      </c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"/>
    </row>
    <row r="11" spans="1:56" x14ac:dyDescent="0.2">
      <c r="A11" s="18"/>
      <c r="B11" s="19"/>
      <c r="C11" s="18"/>
      <c r="D11" s="18"/>
      <c r="E11" s="19"/>
      <c r="F11" s="20" t="s">
        <v>0</v>
      </c>
      <c r="G11" s="20"/>
      <c r="H11" s="20" t="s">
        <v>1</v>
      </c>
      <c r="I11" s="20"/>
      <c r="J11" s="20" t="s">
        <v>2</v>
      </c>
      <c r="K11" s="20"/>
      <c r="L11" s="20" t="s">
        <v>3</v>
      </c>
      <c r="M11" s="20"/>
      <c r="N11" s="20" t="s">
        <v>4</v>
      </c>
      <c r="O11" s="20"/>
      <c r="P11" s="20" t="s">
        <v>5</v>
      </c>
      <c r="Q11" s="20"/>
      <c r="R11" s="21"/>
      <c r="S11" s="21"/>
      <c r="T11" s="22"/>
      <c r="U11" s="22"/>
      <c r="V11" s="23"/>
      <c r="W11" s="23"/>
      <c r="X11" s="24"/>
      <c r="Y11" s="24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6"/>
      <c r="AN11" s="16"/>
      <c r="BB11" s="16"/>
    </row>
    <row r="12" spans="1:56" x14ac:dyDescent="0.2">
      <c r="A12" s="27" t="s">
        <v>6</v>
      </c>
      <c r="B12" s="27" t="s">
        <v>7</v>
      </c>
      <c r="C12" s="28" t="s">
        <v>8</v>
      </c>
      <c r="D12" s="28" t="s">
        <v>9</v>
      </c>
      <c r="E12" s="27" t="s">
        <v>10</v>
      </c>
      <c r="F12" s="27" t="s">
        <v>11</v>
      </c>
      <c r="G12" s="27" t="s">
        <v>12</v>
      </c>
      <c r="H12" s="27" t="s">
        <v>11</v>
      </c>
      <c r="I12" s="27" t="s">
        <v>12</v>
      </c>
      <c r="J12" s="27" t="s">
        <v>11</v>
      </c>
      <c r="K12" s="27" t="s">
        <v>12</v>
      </c>
      <c r="L12" s="27" t="s">
        <v>11</v>
      </c>
      <c r="M12" s="27" t="s">
        <v>12</v>
      </c>
      <c r="N12" s="27" t="s">
        <v>11</v>
      </c>
      <c r="O12" s="27" t="s">
        <v>12</v>
      </c>
      <c r="P12" s="27" t="s">
        <v>11</v>
      </c>
      <c r="Q12" s="27" t="s">
        <v>12</v>
      </c>
      <c r="R12" s="21"/>
      <c r="S12" s="21"/>
      <c r="T12" s="22"/>
      <c r="U12" s="22"/>
      <c r="V12" s="23"/>
      <c r="W12" s="23"/>
      <c r="X12" s="24"/>
      <c r="Y12" s="24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6"/>
      <c r="AN12" s="26"/>
      <c r="AO12" s="29" t="s">
        <v>15</v>
      </c>
      <c r="AP12" s="30" t="s">
        <v>16</v>
      </c>
      <c r="AQ12" s="30" t="s">
        <v>17</v>
      </c>
      <c r="AR12" s="30" t="s">
        <v>18</v>
      </c>
      <c r="AS12" s="30" t="s">
        <v>19</v>
      </c>
      <c r="AT12" s="30" t="s">
        <v>20</v>
      </c>
      <c r="AU12" s="30" t="s">
        <v>21</v>
      </c>
      <c r="AV12" s="30" t="s">
        <v>22</v>
      </c>
      <c r="AW12" s="30" t="s">
        <v>23</v>
      </c>
      <c r="AX12" s="30" t="s">
        <v>24</v>
      </c>
      <c r="AY12" s="30" t="s">
        <v>25</v>
      </c>
      <c r="AZ12" s="30" t="s">
        <v>26</v>
      </c>
      <c r="BA12" s="31" t="s">
        <v>27</v>
      </c>
      <c r="BB12" s="16"/>
    </row>
    <row r="13" spans="1:56" ht="13.5" thickBot="1" x14ac:dyDescent="0.25">
      <c r="A13" s="32"/>
      <c r="B13" s="32"/>
      <c r="C13" s="32"/>
      <c r="D13" s="32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5" t="s">
        <v>13</v>
      </c>
      <c r="S13" s="25"/>
      <c r="T13" s="25"/>
      <c r="U13" s="25"/>
      <c r="V13" s="34" t="s">
        <v>14</v>
      </c>
      <c r="W13" s="34"/>
      <c r="X13" s="24" t="s">
        <v>11</v>
      </c>
      <c r="Y13" s="24" t="s">
        <v>12</v>
      </c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6"/>
      <c r="AN13" s="26"/>
      <c r="AO13" s="35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16"/>
    </row>
    <row r="14" spans="1:56" ht="13.5" thickBot="1" x14ac:dyDescent="0.25">
      <c r="A14" s="19">
        <v>1</v>
      </c>
      <c r="B14" s="37">
        <v>0.41666666666666669</v>
      </c>
      <c r="C14" s="38" t="str">
        <f>$B$3</f>
        <v>1A</v>
      </c>
      <c r="D14" s="38" t="str">
        <f>$B$4</f>
        <v>2A</v>
      </c>
      <c r="E14" s="15">
        <v>1</v>
      </c>
      <c r="F14" s="39">
        <f>Campos!$L$22</f>
        <v>0</v>
      </c>
      <c r="G14" s="40">
        <f>Campos!$M$22</f>
        <v>0</v>
      </c>
      <c r="H14" s="41"/>
      <c r="I14" s="42"/>
      <c r="J14" s="43"/>
      <c r="K14" s="42"/>
      <c r="L14" s="43"/>
      <c r="M14" s="42"/>
      <c r="N14" s="43"/>
      <c r="O14" s="42"/>
      <c r="P14" s="43"/>
      <c r="Q14" s="42"/>
      <c r="R14" s="44">
        <f>IF(F14=G14,0,T14)</f>
        <v>0</v>
      </c>
      <c r="S14" s="44">
        <f>IF(F14=G14,0,U14)</f>
        <v>0</v>
      </c>
      <c r="T14" s="25">
        <f>IF(F14&gt;G14,3,1)</f>
        <v>1</v>
      </c>
      <c r="U14" s="25">
        <f>IF(G14&gt;F14,3,1)</f>
        <v>1</v>
      </c>
      <c r="V14" s="34">
        <f>IF(F14&gt;G14,1,0)</f>
        <v>0</v>
      </c>
      <c r="W14" s="34">
        <f>IF(G14&gt;F14,1,0)</f>
        <v>0</v>
      </c>
      <c r="X14" s="45">
        <f>F14</f>
        <v>0</v>
      </c>
      <c r="Y14" s="45">
        <f>G14</f>
        <v>0</v>
      </c>
      <c r="Z14" s="25"/>
      <c r="AA14" s="25">
        <f>IF(H14&gt;I14,1,0)</f>
        <v>0</v>
      </c>
      <c r="AB14" s="25">
        <f>IF(J14&gt;K14,1,0)</f>
        <v>0</v>
      </c>
      <c r="AC14" s="25">
        <f>IF(L14&gt;M14,1,0)</f>
        <v>0</v>
      </c>
      <c r="AD14" s="25">
        <f>IF(N14&gt;O14,1,0)</f>
        <v>0</v>
      </c>
      <c r="AE14" s="25">
        <f>IF(P14&gt;Q14,1,0)</f>
        <v>0</v>
      </c>
      <c r="AF14" s="25"/>
      <c r="AG14" s="25">
        <f>IF(I14&gt;H14,1,0)</f>
        <v>0</v>
      </c>
      <c r="AH14" s="25">
        <f>IF(K14&gt;J14,1,0)</f>
        <v>0</v>
      </c>
      <c r="AI14" s="25">
        <f>IF(M14&gt;L14,1,0)</f>
        <v>0</v>
      </c>
      <c r="AJ14" s="25">
        <f>IF(O14&gt;N14,1,0)</f>
        <v>0</v>
      </c>
      <c r="AK14" s="25">
        <f>IF(Q14&gt;P14,1,0)</f>
        <v>0</v>
      </c>
      <c r="AL14" s="25">
        <v>222</v>
      </c>
      <c r="AM14" s="19">
        <v>111</v>
      </c>
      <c r="AN14" s="26"/>
      <c r="AO14" s="46"/>
      <c r="AP14" s="47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9"/>
      <c r="BB14" s="50"/>
      <c r="BC14" s="50"/>
      <c r="BD14" s="50"/>
    </row>
    <row r="15" spans="1:56" ht="13.5" thickBot="1" x14ac:dyDescent="0.25">
      <c r="A15" s="19"/>
      <c r="B15" s="37"/>
      <c r="C15" s="18"/>
      <c r="D15" s="18"/>
      <c r="E15" s="15"/>
      <c r="F15" s="51"/>
      <c r="G15" s="51"/>
      <c r="H15" s="41"/>
      <c r="I15" s="42"/>
      <c r="J15" s="43"/>
      <c r="K15" s="42"/>
      <c r="L15" s="43"/>
      <c r="M15" s="42"/>
      <c r="N15" s="43"/>
      <c r="O15" s="42"/>
      <c r="P15" s="43"/>
      <c r="Q15" s="42"/>
      <c r="R15" s="44"/>
      <c r="S15" s="44"/>
      <c r="T15" s="25"/>
      <c r="U15" s="25"/>
      <c r="V15" s="34"/>
      <c r="W15" s="34"/>
      <c r="X15" s="45"/>
      <c r="Y15" s="4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19"/>
      <c r="AN15" s="19"/>
      <c r="AO15" s="52" t="s">
        <v>28</v>
      </c>
      <c r="AP15" s="53" t="str">
        <f t="shared" ref="AP15:AR17" si="0">EO31</f>
        <v>1A</v>
      </c>
      <c r="AQ15" s="54">
        <f t="shared" si="0"/>
        <v>0</v>
      </c>
      <c r="AR15" s="55">
        <f t="shared" si="0"/>
        <v>0</v>
      </c>
      <c r="AS15" s="55">
        <f>ES31</f>
        <v>0</v>
      </c>
      <c r="AT15" s="56"/>
      <c r="AU15" s="56"/>
      <c r="AV15" s="56"/>
      <c r="AW15" s="55">
        <f t="shared" ref="AW15:AY17" si="1">ET31</f>
        <v>0</v>
      </c>
      <c r="AX15" s="55">
        <f t="shared" si="1"/>
        <v>0</v>
      </c>
      <c r="AY15" s="57" t="str">
        <f t="shared" si="1"/>
        <v/>
      </c>
      <c r="AZ15" s="58"/>
      <c r="BA15" s="59">
        <f>EW31</f>
        <v>0</v>
      </c>
      <c r="BB15" s="50"/>
      <c r="BC15" s="50"/>
      <c r="BD15" s="50"/>
    </row>
    <row r="16" spans="1:56" ht="13.5" thickBot="1" x14ac:dyDescent="0.25">
      <c r="A16" s="22">
        <f>A14+1</f>
        <v>2</v>
      </c>
      <c r="B16" s="37">
        <f>B14+B39</f>
        <v>0.4375</v>
      </c>
      <c r="C16" s="18" t="str">
        <f>$B$5</f>
        <v>3A</v>
      </c>
      <c r="D16" s="38" t="str">
        <f>$B$3</f>
        <v>1A</v>
      </c>
      <c r="E16" s="15">
        <f>E14</f>
        <v>1</v>
      </c>
      <c r="F16" s="39">
        <f>Campos!$L$27</f>
        <v>0</v>
      </c>
      <c r="G16" s="40">
        <f>Campos!$M$27</f>
        <v>0</v>
      </c>
      <c r="H16" s="41"/>
      <c r="I16" s="42"/>
      <c r="J16" s="43"/>
      <c r="K16" s="42"/>
      <c r="L16" s="43"/>
      <c r="M16" s="42"/>
      <c r="N16" s="43"/>
      <c r="O16" s="42"/>
      <c r="P16" s="43"/>
      <c r="Q16" s="42"/>
      <c r="R16" s="44">
        <f>IF(F16=G16,0,T16)</f>
        <v>0</v>
      </c>
      <c r="S16" s="44">
        <f>IF(F16=G16,0,U16)</f>
        <v>0</v>
      </c>
      <c r="T16" s="25">
        <f>IF(F16&gt;G16,3,1)</f>
        <v>1</v>
      </c>
      <c r="U16" s="25">
        <f>IF(G16&gt;F16,3,1)</f>
        <v>1</v>
      </c>
      <c r="V16" s="34">
        <f>IF(F16&gt;G16,1,0)</f>
        <v>0</v>
      </c>
      <c r="W16" s="34">
        <f>IF(G16&gt;F16,1,0)</f>
        <v>0</v>
      </c>
      <c r="X16" s="45">
        <f>F16</f>
        <v>0</v>
      </c>
      <c r="Y16" s="45">
        <f>G16</f>
        <v>0</v>
      </c>
      <c r="Z16" s="25"/>
      <c r="AA16" s="25">
        <f>IF(H16&gt;I16,1,0)</f>
        <v>0</v>
      </c>
      <c r="AB16" s="25">
        <f>IF(J16&gt;K16,1,0)</f>
        <v>0</v>
      </c>
      <c r="AC16" s="25">
        <f>IF(L16&gt;M16,1,0)</f>
        <v>0</v>
      </c>
      <c r="AD16" s="25">
        <f>IF(N16&gt;O16,1,0)</f>
        <v>0</v>
      </c>
      <c r="AE16" s="25">
        <f>IF(P16&gt;Q16,1,0)</f>
        <v>0</v>
      </c>
      <c r="AF16" s="25"/>
      <c r="AG16" s="25">
        <f>IF(I16&gt;H16,1,0)</f>
        <v>0</v>
      </c>
      <c r="AH16" s="25">
        <f>IF(K16&gt;J16,1,0)</f>
        <v>0</v>
      </c>
      <c r="AI16" s="25">
        <f>IF(M16&gt;L16,1,0)</f>
        <v>0</v>
      </c>
      <c r="AJ16" s="25">
        <f>IF(O16&gt;N16,1,0)</f>
        <v>0</v>
      </c>
      <c r="AK16" s="25">
        <f>IF(Q16&gt;P16,1,0)</f>
        <v>0</v>
      </c>
      <c r="AL16" s="26">
        <v>111</v>
      </c>
      <c r="AM16" s="26">
        <v>333</v>
      </c>
      <c r="AN16" s="19"/>
      <c r="AO16" s="52" t="s">
        <v>29</v>
      </c>
      <c r="AP16" s="53" t="str">
        <f t="shared" si="0"/>
        <v>2A</v>
      </c>
      <c r="AQ16" s="54">
        <f t="shared" si="0"/>
        <v>0</v>
      </c>
      <c r="AR16" s="55">
        <f t="shared" si="0"/>
        <v>0</v>
      </c>
      <c r="AS16" s="55">
        <f>ES32</f>
        <v>0</v>
      </c>
      <c r="AT16" s="56"/>
      <c r="AU16" s="56"/>
      <c r="AV16" s="56"/>
      <c r="AW16" s="55">
        <f t="shared" si="1"/>
        <v>0</v>
      </c>
      <c r="AX16" s="55">
        <f t="shared" si="1"/>
        <v>0</v>
      </c>
      <c r="AY16" s="57" t="str">
        <f t="shared" si="1"/>
        <v/>
      </c>
      <c r="AZ16" s="58"/>
      <c r="BA16" s="59">
        <f>EW32</f>
        <v>0</v>
      </c>
      <c r="BB16" s="50"/>
      <c r="BC16" s="50"/>
      <c r="BD16" s="50"/>
    </row>
    <row r="17" spans="1:153" ht="13.5" thickBot="1" x14ac:dyDescent="0.25">
      <c r="A17" s="19"/>
      <c r="B17" s="37"/>
      <c r="C17" s="18"/>
      <c r="D17" s="38"/>
      <c r="E17" s="15"/>
      <c r="F17" s="51"/>
      <c r="G17" s="51"/>
      <c r="H17" s="41"/>
      <c r="I17" s="42"/>
      <c r="J17" s="43"/>
      <c r="K17" s="42"/>
      <c r="L17" s="43"/>
      <c r="M17" s="42"/>
      <c r="N17" s="43"/>
      <c r="O17" s="42"/>
      <c r="P17" s="43"/>
      <c r="Q17" s="42"/>
      <c r="R17" s="44"/>
      <c r="S17" s="44"/>
      <c r="T17" s="25"/>
      <c r="U17" s="25"/>
      <c r="V17" s="34"/>
      <c r="W17" s="34"/>
      <c r="X17" s="45"/>
      <c r="Y17" s="4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6"/>
      <c r="AM17" s="26"/>
      <c r="AN17" s="19"/>
      <c r="AO17" s="52" t="s">
        <v>30</v>
      </c>
      <c r="AP17" s="53" t="str">
        <f t="shared" si="0"/>
        <v>3A</v>
      </c>
      <c r="AQ17" s="54">
        <f t="shared" si="0"/>
        <v>0</v>
      </c>
      <c r="AR17" s="55">
        <f t="shared" si="0"/>
        <v>0</v>
      </c>
      <c r="AS17" s="55">
        <f>ES33</f>
        <v>0</v>
      </c>
      <c r="AT17" s="56"/>
      <c r="AU17" s="56"/>
      <c r="AV17" s="56"/>
      <c r="AW17" s="55">
        <f t="shared" si="1"/>
        <v>0</v>
      </c>
      <c r="AX17" s="55">
        <f t="shared" si="1"/>
        <v>0</v>
      </c>
      <c r="AY17" s="57" t="str">
        <f t="shared" si="1"/>
        <v/>
      </c>
      <c r="AZ17" s="58"/>
      <c r="BA17" s="59">
        <f>EW33</f>
        <v>0</v>
      </c>
      <c r="BB17" s="50"/>
      <c r="BC17" s="50"/>
      <c r="BD17" s="50"/>
    </row>
    <row r="18" spans="1:153" ht="13.5" thickBot="1" x14ac:dyDescent="0.25">
      <c r="A18" s="19">
        <f>A16+1</f>
        <v>3</v>
      </c>
      <c r="B18" s="37">
        <f>B16+B39</f>
        <v>0.45833333333333331</v>
      </c>
      <c r="C18" s="38" t="str">
        <f>$B$4</f>
        <v>2A</v>
      </c>
      <c r="D18" s="18" t="str">
        <f>$B$5</f>
        <v>3A</v>
      </c>
      <c r="E18" s="15">
        <f>E14</f>
        <v>1</v>
      </c>
      <c r="F18" s="39">
        <f>Campos!$L$32</f>
        <v>0</v>
      </c>
      <c r="G18" s="40">
        <f>Campos!$M$32</f>
        <v>0</v>
      </c>
      <c r="H18" s="41"/>
      <c r="I18" s="42"/>
      <c r="J18" s="43"/>
      <c r="K18" s="42"/>
      <c r="L18" s="43"/>
      <c r="M18" s="42"/>
      <c r="N18" s="43"/>
      <c r="O18" s="42"/>
      <c r="P18" s="43"/>
      <c r="Q18" s="42"/>
      <c r="R18" s="44">
        <f>IF(F18=G18,0,T18)</f>
        <v>0</v>
      </c>
      <c r="S18" s="44">
        <f>IF(F18=G18,0,U18)</f>
        <v>0</v>
      </c>
      <c r="T18" s="25">
        <f>IF(F18&gt;G18,3,1)</f>
        <v>1</v>
      </c>
      <c r="U18" s="25">
        <f>IF(G18&gt;F18,3,1)</f>
        <v>1</v>
      </c>
      <c r="V18" s="34">
        <f>IF(F18&gt;G18,1,0)</f>
        <v>0</v>
      </c>
      <c r="W18" s="34">
        <f>IF(G18&gt;F18,1,0)</f>
        <v>0</v>
      </c>
      <c r="X18" s="45">
        <f>F18</f>
        <v>0</v>
      </c>
      <c r="Y18" s="45">
        <f>G18</f>
        <v>0</v>
      </c>
      <c r="Z18" s="25"/>
      <c r="AA18" s="25">
        <f>IF(H18&gt;I18,1,0)</f>
        <v>0</v>
      </c>
      <c r="AB18" s="25">
        <f>IF(J18&gt;K18,1,0)</f>
        <v>0</v>
      </c>
      <c r="AC18" s="25">
        <f>IF(L18&gt;M18,1,0)</f>
        <v>0</v>
      </c>
      <c r="AD18" s="25">
        <f>IF(N18&gt;O18,1,0)</f>
        <v>0</v>
      </c>
      <c r="AE18" s="25">
        <f>IF(P18&gt;Q18,1,0)</f>
        <v>0</v>
      </c>
      <c r="AF18" s="25"/>
      <c r="AG18" s="25">
        <f>IF(I18&gt;H18,1,0)</f>
        <v>0</v>
      </c>
      <c r="AH18" s="25">
        <f>IF(K18&gt;J18,1,0)</f>
        <v>0</v>
      </c>
      <c r="AI18" s="25">
        <f>IF(M18&gt;L18,1,0)</f>
        <v>0</v>
      </c>
      <c r="AJ18" s="25">
        <f>IF(O18&gt;N18,1,0)</f>
        <v>0</v>
      </c>
      <c r="AK18" s="25">
        <f>IF(Q18&gt;P18,1,0)</f>
        <v>0</v>
      </c>
      <c r="AL18" s="26">
        <v>222</v>
      </c>
      <c r="AM18" s="26">
        <v>333</v>
      </c>
      <c r="AN18" s="19"/>
      <c r="AO18" s="60"/>
      <c r="AP18" s="61"/>
      <c r="AQ18" s="62"/>
      <c r="AR18" s="63"/>
      <c r="AS18" s="63"/>
      <c r="AT18" s="63"/>
      <c r="AU18" s="63"/>
      <c r="AV18" s="63"/>
      <c r="AW18" s="63"/>
      <c r="AX18" s="63"/>
      <c r="AY18" s="62"/>
      <c r="AZ18" s="63"/>
      <c r="BA18" s="64"/>
      <c r="BB18" s="16"/>
    </row>
    <row r="19" spans="1:153" ht="13.5" thickBot="1" x14ac:dyDescent="0.25">
      <c r="A19" s="19"/>
      <c r="B19" s="37"/>
      <c r="C19" s="38"/>
      <c r="D19" s="18"/>
      <c r="E19" s="15"/>
      <c r="F19" s="51"/>
      <c r="G19" s="51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44"/>
      <c r="S19" s="44"/>
      <c r="T19" s="25"/>
      <c r="U19" s="25"/>
      <c r="V19" s="34"/>
      <c r="W19" s="34"/>
      <c r="X19" s="45"/>
      <c r="Y19" s="4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6"/>
      <c r="AM19" s="26"/>
      <c r="AN19" s="19"/>
      <c r="AO19" s="146"/>
      <c r="AP19" s="147"/>
      <c r="AQ19" s="148"/>
      <c r="AR19" s="149"/>
      <c r="AS19" s="149"/>
      <c r="AT19" s="149"/>
      <c r="AU19" s="149"/>
      <c r="AV19" s="149"/>
      <c r="AW19" s="149"/>
      <c r="AX19" s="149"/>
      <c r="AY19" s="148"/>
      <c r="AZ19" s="149"/>
      <c r="BA19" s="150"/>
      <c r="BB19" s="16"/>
    </row>
    <row r="20" spans="1:153" ht="13.5" thickBot="1" x14ac:dyDescent="0.25">
      <c r="A20" s="19">
        <f>A18+1</f>
        <v>4</v>
      </c>
      <c r="B20" s="37">
        <f>B18+B39</f>
        <v>0.47916666666666663</v>
      </c>
      <c r="C20" s="38" t="str">
        <f>$B$3</f>
        <v>1A</v>
      </c>
      <c r="D20" s="38" t="str">
        <f>$B$4</f>
        <v>2A</v>
      </c>
      <c r="E20" s="15">
        <f>E18</f>
        <v>1</v>
      </c>
      <c r="F20" s="39">
        <f>Campos!$L$37</f>
        <v>0</v>
      </c>
      <c r="G20" s="40">
        <f>Campos!$M$37</f>
        <v>0</v>
      </c>
      <c r="H20" s="41"/>
      <c r="I20" s="42"/>
      <c r="J20" s="43"/>
      <c r="K20" s="42"/>
      <c r="L20" s="43"/>
      <c r="M20" s="42"/>
      <c r="N20" s="43"/>
      <c r="O20" s="42"/>
      <c r="P20" s="43"/>
      <c r="Q20" s="42"/>
      <c r="R20" s="44">
        <f>IF(F20=G20,0,T20)</f>
        <v>0</v>
      </c>
      <c r="S20" s="44">
        <f>IF(F20=G20,0,U20)</f>
        <v>0</v>
      </c>
      <c r="T20" s="25">
        <f>IF(F20&gt;G20,3,1)</f>
        <v>1</v>
      </c>
      <c r="U20" s="25">
        <f>IF(G20&gt;F20,3,1)</f>
        <v>1</v>
      </c>
      <c r="V20" s="34">
        <f>IF(F20&gt;G20,1,0)</f>
        <v>0</v>
      </c>
      <c r="W20" s="34">
        <f>IF(G20&gt;F20,1,0)</f>
        <v>0</v>
      </c>
      <c r="X20" s="45">
        <f>F20</f>
        <v>0</v>
      </c>
      <c r="Y20" s="45">
        <f>G20</f>
        <v>0</v>
      </c>
      <c r="Z20" s="25"/>
      <c r="AA20" s="25">
        <f>IF(H20&gt;I20,1,0)</f>
        <v>0</v>
      </c>
      <c r="AB20" s="25">
        <f>IF(J20&gt;K20,1,0)</f>
        <v>0</v>
      </c>
      <c r="AC20" s="25">
        <f>IF(L20&gt;M20,1,0)</f>
        <v>0</v>
      </c>
      <c r="AD20" s="25">
        <f>IF(N20&gt;O20,1,0)</f>
        <v>0</v>
      </c>
      <c r="AE20" s="25">
        <f>IF(P20&gt;Q20,1,0)</f>
        <v>0</v>
      </c>
      <c r="AF20" s="25"/>
      <c r="AG20" s="25">
        <f>IF(I20&gt;H20,1,0)</f>
        <v>0</v>
      </c>
      <c r="AH20" s="25">
        <f>IF(K20&gt;J20,1,0)</f>
        <v>0</v>
      </c>
      <c r="AI20" s="25">
        <f>IF(M20&gt;L20,1,0)</f>
        <v>0</v>
      </c>
      <c r="AJ20" s="25">
        <f>IF(O20&gt;N20,1,0)</f>
        <v>0</v>
      </c>
      <c r="AK20" s="25">
        <f>IF(Q20&gt;P20,1,0)</f>
        <v>0</v>
      </c>
      <c r="AL20" s="25">
        <v>222</v>
      </c>
      <c r="AM20" s="19">
        <v>111</v>
      </c>
      <c r="AN20" s="26"/>
      <c r="AO20" s="151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50"/>
      <c r="BC20" s="50"/>
      <c r="BD20" s="50"/>
    </row>
    <row r="21" spans="1:153" ht="13.5" thickBot="1" x14ac:dyDescent="0.25">
      <c r="A21" s="19"/>
      <c r="B21" s="37"/>
      <c r="C21" s="18"/>
      <c r="D21" s="18"/>
      <c r="E21" s="15"/>
      <c r="F21" s="51"/>
      <c r="G21" s="51"/>
      <c r="H21" s="41"/>
      <c r="I21" s="42"/>
      <c r="J21" s="43"/>
      <c r="K21" s="42"/>
      <c r="L21" s="43"/>
      <c r="M21" s="42"/>
      <c r="N21" s="43"/>
      <c r="O21" s="42"/>
      <c r="P21" s="43"/>
      <c r="Q21" s="42"/>
      <c r="R21" s="44"/>
      <c r="S21" s="44"/>
      <c r="T21" s="25"/>
      <c r="U21" s="25"/>
      <c r="V21" s="34"/>
      <c r="W21" s="34"/>
      <c r="X21" s="45"/>
      <c r="Y21" s="4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19"/>
      <c r="AN21" s="19"/>
      <c r="AO21" s="153" t="s">
        <v>28</v>
      </c>
      <c r="AP21" s="154"/>
      <c r="AQ21" s="155"/>
      <c r="AR21" s="155"/>
      <c r="AS21" s="155"/>
      <c r="AT21" s="156"/>
      <c r="AU21" s="156"/>
      <c r="AV21" s="156"/>
      <c r="AW21" s="155"/>
      <c r="AX21" s="155"/>
      <c r="AY21" s="157"/>
      <c r="AZ21" s="156"/>
      <c r="BA21" s="158"/>
      <c r="BB21" s="50"/>
      <c r="BC21" s="50"/>
      <c r="BD21" s="50"/>
    </row>
    <row r="22" spans="1:153" ht="13.5" thickBot="1" x14ac:dyDescent="0.25">
      <c r="A22" s="22">
        <f>A20+1</f>
        <v>5</v>
      </c>
      <c r="B22" s="37">
        <f>B20+B39</f>
        <v>0.49999999999999994</v>
      </c>
      <c r="C22" s="18" t="str">
        <f>$B$5</f>
        <v>3A</v>
      </c>
      <c r="D22" s="38" t="str">
        <f>$B$3</f>
        <v>1A</v>
      </c>
      <c r="E22" s="15">
        <f>E20</f>
        <v>1</v>
      </c>
      <c r="F22" s="39">
        <f>Campos!$L$42</f>
        <v>0</v>
      </c>
      <c r="G22" s="40">
        <f>Campos!$M$42</f>
        <v>0</v>
      </c>
      <c r="H22" s="41"/>
      <c r="I22" s="42"/>
      <c r="J22" s="43"/>
      <c r="K22" s="42"/>
      <c r="L22" s="43"/>
      <c r="M22" s="42"/>
      <c r="N22" s="43"/>
      <c r="O22" s="42"/>
      <c r="P22" s="43"/>
      <c r="Q22" s="42"/>
      <c r="R22" s="44">
        <f>IF(F22=G22,0,T22)</f>
        <v>0</v>
      </c>
      <c r="S22" s="44">
        <f>IF(F22=G22,0,U22)</f>
        <v>0</v>
      </c>
      <c r="T22" s="25">
        <f>IF(F22&gt;G22,3,1)</f>
        <v>1</v>
      </c>
      <c r="U22" s="25">
        <f>IF(G22&gt;F22,3,1)</f>
        <v>1</v>
      </c>
      <c r="V22" s="34">
        <f>IF(F22&gt;G22,1,0)</f>
        <v>0</v>
      </c>
      <c r="W22" s="34">
        <f>IF(G22&gt;F22,1,0)</f>
        <v>0</v>
      </c>
      <c r="X22" s="45">
        <f>F22</f>
        <v>0</v>
      </c>
      <c r="Y22" s="45">
        <f>G22</f>
        <v>0</v>
      </c>
      <c r="Z22" s="25"/>
      <c r="AA22" s="25">
        <f>IF(H22&gt;I22,1,0)</f>
        <v>0</v>
      </c>
      <c r="AB22" s="25">
        <f>IF(J22&gt;K22,1,0)</f>
        <v>0</v>
      </c>
      <c r="AC22" s="25">
        <f>IF(L22&gt;M22,1,0)</f>
        <v>0</v>
      </c>
      <c r="AD22" s="25">
        <f>IF(N22&gt;O22,1,0)</f>
        <v>0</v>
      </c>
      <c r="AE22" s="25">
        <f>IF(P22&gt;Q22,1,0)</f>
        <v>0</v>
      </c>
      <c r="AF22" s="25"/>
      <c r="AG22" s="25">
        <f>IF(I22&gt;H22,1,0)</f>
        <v>0</v>
      </c>
      <c r="AH22" s="25">
        <f>IF(K22&gt;J22,1,0)</f>
        <v>0</v>
      </c>
      <c r="AI22" s="25">
        <f>IF(M22&gt;L22,1,0)</f>
        <v>0</v>
      </c>
      <c r="AJ22" s="25">
        <f>IF(O22&gt;N22,1,0)</f>
        <v>0</v>
      </c>
      <c r="AK22" s="25">
        <f>IF(Q22&gt;P22,1,0)</f>
        <v>0</v>
      </c>
      <c r="AL22" s="26">
        <v>111</v>
      </c>
      <c r="AM22" s="26">
        <v>333</v>
      </c>
      <c r="AN22" s="19"/>
      <c r="AO22" s="153" t="s">
        <v>29</v>
      </c>
      <c r="AP22" s="154"/>
      <c r="AQ22" s="155"/>
      <c r="AR22" s="155"/>
      <c r="AS22" s="155"/>
      <c r="AT22" s="156"/>
      <c r="AU22" s="156"/>
      <c r="AV22" s="156"/>
      <c r="AW22" s="155"/>
      <c r="AX22" s="155"/>
      <c r="AY22" s="157"/>
      <c r="AZ22" s="156"/>
      <c r="BA22" s="158"/>
      <c r="BB22" s="50"/>
      <c r="BC22" s="50"/>
      <c r="BD22" s="50"/>
    </row>
    <row r="23" spans="1:153" ht="13.5" thickBot="1" x14ac:dyDescent="0.25">
      <c r="A23" s="19"/>
      <c r="B23" s="37"/>
      <c r="C23" s="18"/>
      <c r="D23" s="38"/>
      <c r="E23" s="15"/>
      <c r="F23" s="51"/>
      <c r="G23" s="51"/>
      <c r="H23" s="41"/>
      <c r="I23" s="42"/>
      <c r="J23" s="43"/>
      <c r="K23" s="42"/>
      <c r="L23" s="43"/>
      <c r="M23" s="42"/>
      <c r="N23" s="43"/>
      <c r="O23" s="42"/>
      <c r="P23" s="43"/>
      <c r="Q23" s="42"/>
      <c r="R23" s="44"/>
      <c r="S23" s="44"/>
      <c r="T23" s="25"/>
      <c r="U23" s="25"/>
      <c r="V23" s="34"/>
      <c r="W23" s="34"/>
      <c r="X23" s="45"/>
      <c r="Y23" s="4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6"/>
      <c r="AM23" s="26"/>
      <c r="AN23" s="19"/>
      <c r="AO23" s="153" t="s">
        <v>30</v>
      </c>
      <c r="AP23" s="154"/>
      <c r="AQ23" s="155"/>
      <c r="AR23" s="155"/>
      <c r="AS23" s="155"/>
      <c r="AT23" s="156"/>
      <c r="AU23" s="156"/>
      <c r="AV23" s="156"/>
      <c r="AW23" s="155"/>
      <c r="AX23" s="155"/>
      <c r="AY23" s="157"/>
      <c r="AZ23" s="156"/>
      <c r="BA23" s="158"/>
      <c r="BB23" s="50"/>
      <c r="BC23" s="50"/>
      <c r="BD23" s="50"/>
    </row>
    <row r="24" spans="1:153" ht="13.5" thickBot="1" x14ac:dyDescent="0.25">
      <c r="A24" s="19">
        <f>A22+1</f>
        <v>6</v>
      </c>
      <c r="B24" s="37">
        <f>B22+B39</f>
        <v>0.52083333333333326</v>
      </c>
      <c r="C24" s="38" t="str">
        <f>$B$4</f>
        <v>2A</v>
      </c>
      <c r="D24" s="18" t="str">
        <f>$B$5</f>
        <v>3A</v>
      </c>
      <c r="E24" s="15">
        <f>E20</f>
        <v>1</v>
      </c>
      <c r="F24" s="39">
        <f>Campos!$L$47</f>
        <v>0</v>
      </c>
      <c r="G24" s="40">
        <f>Campos!$M$47</f>
        <v>0</v>
      </c>
      <c r="H24" s="41"/>
      <c r="I24" s="42"/>
      <c r="J24" s="43"/>
      <c r="K24" s="42"/>
      <c r="L24" s="43"/>
      <c r="M24" s="42"/>
      <c r="N24" s="43"/>
      <c r="O24" s="42"/>
      <c r="P24" s="43"/>
      <c r="Q24" s="42"/>
      <c r="R24" s="44">
        <f>IF(F24=G24,0,T24)</f>
        <v>0</v>
      </c>
      <c r="S24" s="44">
        <f>IF(F24=G24,0,U24)</f>
        <v>0</v>
      </c>
      <c r="T24" s="25">
        <f>IF(F24&gt;G24,3,1)</f>
        <v>1</v>
      </c>
      <c r="U24" s="25">
        <f>IF(G24&gt;F24,3,1)</f>
        <v>1</v>
      </c>
      <c r="V24" s="34">
        <f>IF(F24&gt;G24,1,0)</f>
        <v>0</v>
      </c>
      <c r="W24" s="34">
        <f>IF(G24&gt;F24,1,0)</f>
        <v>0</v>
      </c>
      <c r="X24" s="45">
        <f>F24</f>
        <v>0</v>
      </c>
      <c r="Y24" s="45">
        <f>G24</f>
        <v>0</v>
      </c>
      <c r="Z24" s="25"/>
      <c r="AA24" s="25">
        <f>IF(H24&gt;I24,1,0)</f>
        <v>0</v>
      </c>
      <c r="AB24" s="25">
        <f>IF(J24&gt;K24,1,0)</f>
        <v>0</v>
      </c>
      <c r="AC24" s="25">
        <f>IF(L24&gt;M24,1,0)</f>
        <v>0</v>
      </c>
      <c r="AD24" s="25">
        <f>IF(N24&gt;O24,1,0)</f>
        <v>0</v>
      </c>
      <c r="AE24" s="25">
        <f>IF(P24&gt;Q24,1,0)</f>
        <v>0</v>
      </c>
      <c r="AF24" s="25"/>
      <c r="AG24" s="25">
        <f>IF(I24&gt;H24,1,0)</f>
        <v>0</v>
      </c>
      <c r="AH24" s="25">
        <f>IF(K24&gt;J24,1,0)</f>
        <v>0</v>
      </c>
      <c r="AI24" s="25">
        <f>IF(M24&gt;L24,1,0)</f>
        <v>0</v>
      </c>
      <c r="AJ24" s="25">
        <f>IF(O24&gt;N24,1,0)</f>
        <v>0</v>
      </c>
      <c r="AK24" s="25">
        <f>IF(Q24&gt;P24,1,0)</f>
        <v>0</v>
      </c>
      <c r="AL24" s="26">
        <v>222</v>
      </c>
      <c r="AM24" s="26">
        <v>333</v>
      </c>
      <c r="AN24" s="19"/>
      <c r="AO24" s="152"/>
      <c r="AP24" s="159"/>
      <c r="AQ24" s="151"/>
      <c r="AR24" s="160"/>
      <c r="AS24" s="160"/>
      <c r="AT24" s="160"/>
      <c r="AU24" s="160"/>
      <c r="AV24" s="160"/>
      <c r="AW24" s="160"/>
      <c r="AX24" s="160"/>
      <c r="AY24" s="151"/>
      <c r="AZ24" s="160"/>
      <c r="BA24" s="161"/>
      <c r="BB24" s="16"/>
    </row>
    <row r="25" spans="1:153" x14ac:dyDescent="0.2">
      <c r="A25" s="19"/>
      <c r="B25" s="37"/>
      <c r="C25" s="38"/>
      <c r="D25" s="18"/>
      <c r="E25" s="15"/>
      <c r="F25" s="51"/>
      <c r="G25" s="51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44"/>
      <c r="S25" s="44"/>
      <c r="T25" s="25"/>
      <c r="U25" s="25"/>
      <c r="V25" s="34"/>
      <c r="W25" s="34"/>
      <c r="X25" s="45"/>
      <c r="Y25" s="4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6"/>
      <c r="AM25" s="26"/>
      <c r="AN25" s="19"/>
      <c r="AO25" s="146"/>
      <c r="AP25" s="147"/>
      <c r="AQ25" s="148"/>
      <c r="AR25" s="149"/>
      <c r="AS25" s="149"/>
      <c r="AT25" s="149"/>
      <c r="AU25" s="149"/>
      <c r="AV25" s="149"/>
      <c r="AW25" s="149"/>
      <c r="AX25" s="149"/>
      <c r="AY25" s="148"/>
      <c r="AZ25" s="149"/>
      <c r="BA25" s="150"/>
      <c r="BB25" s="16"/>
    </row>
    <row r="26" spans="1:153" x14ac:dyDescent="0.2">
      <c r="A26" s="19"/>
      <c r="B26" s="37"/>
      <c r="C26" s="38"/>
      <c r="D26" s="18"/>
      <c r="E26" s="15"/>
      <c r="F26" s="51"/>
      <c r="G26" s="51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44"/>
      <c r="S26" s="44"/>
      <c r="T26" s="25"/>
      <c r="U26" s="25"/>
      <c r="V26" s="34"/>
      <c r="W26" s="34"/>
      <c r="X26" s="45"/>
      <c r="Y26" s="4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6"/>
      <c r="AM26" s="26"/>
      <c r="AN26" s="19"/>
      <c r="AO26" s="146"/>
      <c r="AP26" s="147"/>
      <c r="AQ26" s="148"/>
      <c r="AR26" s="149"/>
      <c r="AS26" s="149"/>
      <c r="AT26" s="149"/>
      <c r="AU26" s="149"/>
      <c r="AV26" s="149"/>
      <c r="AW26" s="149"/>
      <c r="AX26" s="149"/>
      <c r="AY26" s="148"/>
      <c r="AZ26" s="149"/>
      <c r="BA26" s="150"/>
      <c r="BB26" s="16"/>
    </row>
    <row r="27" spans="1:153" x14ac:dyDescent="0.2">
      <c r="A27" s="22"/>
      <c r="B27" s="22"/>
      <c r="C27" s="22"/>
      <c r="D27" s="25"/>
      <c r="E27" s="25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26"/>
      <c r="AM27" s="26"/>
      <c r="AN27" s="19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16"/>
    </row>
    <row r="28" spans="1:153" x14ac:dyDescent="0.2">
      <c r="A28" s="22"/>
      <c r="B28" s="22"/>
      <c r="C28" s="22"/>
      <c r="D28" s="25"/>
      <c r="E28" s="25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26"/>
      <c r="AM28" s="26"/>
      <c r="AN28" s="19"/>
      <c r="AP28" s="27" t="s">
        <v>16</v>
      </c>
      <c r="AQ28" s="27" t="s">
        <v>17</v>
      </c>
      <c r="AR28" s="27" t="s">
        <v>18</v>
      </c>
      <c r="AS28" s="27" t="s">
        <v>19</v>
      </c>
      <c r="AT28" s="27" t="s">
        <v>20</v>
      </c>
      <c r="AU28" s="27" t="s">
        <v>21</v>
      </c>
      <c r="AV28" s="27" t="s">
        <v>31</v>
      </c>
      <c r="AW28" s="27" t="s">
        <v>23</v>
      </c>
      <c r="AX28" s="27" t="s">
        <v>24</v>
      </c>
      <c r="AY28" s="27" t="s">
        <v>25</v>
      </c>
      <c r="AZ28" s="27" t="s">
        <v>26</v>
      </c>
      <c r="BA28" s="27" t="s">
        <v>27</v>
      </c>
      <c r="BB28" s="16"/>
    </row>
    <row r="29" spans="1:153" x14ac:dyDescent="0.2">
      <c r="A29" s="22"/>
      <c r="B29" s="22"/>
      <c r="C29" s="22"/>
      <c r="D29" s="25"/>
      <c r="E29" s="25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P29" s="33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16"/>
    </row>
    <row r="30" spans="1:153" x14ac:dyDescent="0.2">
      <c r="A30" s="22"/>
      <c r="B30" s="22"/>
      <c r="C30" s="22"/>
      <c r="D30" s="25"/>
      <c r="E30" s="25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9"/>
      <c r="AP30" s="38" t="str">
        <f>B3</f>
        <v>1A</v>
      </c>
      <c r="AQ30" s="22">
        <f>AR30+AS30+AZ30</f>
        <v>0</v>
      </c>
      <c r="AR30" s="22">
        <f>SUM(V14,W16)</f>
        <v>0</v>
      </c>
      <c r="AS30" s="22">
        <f>SUM(W14,V16)</f>
        <v>0</v>
      </c>
      <c r="AT30" s="22" t="e">
        <f>SUM(G14,F16,#REF!)</f>
        <v>#REF!</v>
      </c>
      <c r="AU30" s="22" t="e">
        <f>SUM(F14,G16,#REF!)</f>
        <v>#REF!</v>
      </c>
      <c r="AV30" s="22" t="e">
        <f>AT30-AU30</f>
        <v>#REF!</v>
      </c>
      <c r="AW30" s="22">
        <f>SUM(X14,Y16)</f>
        <v>0</v>
      </c>
      <c r="AX30" s="22">
        <f>SUM(Y14,X16)</f>
        <v>0</v>
      </c>
      <c r="AY30" s="22" t="str">
        <f>IF(AX30=0,"",AW30/AX30)</f>
        <v/>
      </c>
      <c r="AZ30" s="22">
        <v>0</v>
      </c>
      <c r="BA30" s="66">
        <f>(AR30*2)+(AS30*1)</f>
        <v>0</v>
      </c>
      <c r="BB30" s="16">
        <f>$D$3</f>
        <v>0</v>
      </c>
      <c r="BG30" s="67"/>
      <c r="BH30" s="68" t="s">
        <v>17</v>
      </c>
      <c r="BI30" s="68" t="s">
        <v>18</v>
      </c>
      <c r="BJ30" s="68" t="s">
        <v>32</v>
      </c>
      <c r="BK30" s="68" t="s">
        <v>19</v>
      </c>
      <c r="BL30" s="68" t="s">
        <v>33</v>
      </c>
      <c r="BM30" s="68" t="s">
        <v>34</v>
      </c>
      <c r="BN30" s="68" t="s">
        <v>25</v>
      </c>
      <c r="BO30" s="69" t="s">
        <v>35</v>
      </c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1"/>
      <c r="DH30" s="72" t="s">
        <v>17</v>
      </c>
      <c r="DI30" s="72" t="s">
        <v>18</v>
      </c>
      <c r="DJ30" s="72" t="s">
        <v>32</v>
      </c>
      <c r="DK30" s="72" t="s">
        <v>19</v>
      </c>
      <c r="DL30" s="72" t="s">
        <v>33</v>
      </c>
      <c r="DM30" s="72" t="s">
        <v>34</v>
      </c>
      <c r="DN30" s="72" t="s">
        <v>25</v>
      </c>
      <c r="DO30" s="72" t="s">
        <v>35</v>
      </c>
      <c r="DP30" s="70"/>
      <c r="DQ30" s="70"/>
      <c r="DR30" s="70"/>
      <c r="DS30" s="70"/>
      <c r="DT30" s="70"/>
      <c r="DU30" s="70"/>
      <c r="DV30" s="70"/>
      <c r="DW30" s="73"/>
      <c r="DX30" s="73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1"/>
      <c r="EP30" s="72" t="s">
        <v>17</v>
      </c>
      <c r="EQ30" s="72" t="s">
        <v>18</v>
      </c>
      <c r="ER30" s="72" t="s">
        <v>32</v>
      </c>
      <c r="ES30" s="72" t="s">
        <v>19</v>
      </c>
      <c r="ET30" s="72" t="s">
        <v>33</v>
      </c>
      <c r="EU30" s="72" t="s">
        <v>34</v>
      </c>
      <c r="EV30" s="72" t="s">
        <v>25</v>
      </c>
      <c r="EW30" s="72" t="s">
        <v>35</v>
      </c>
    </row>
    <row r="31" spans="1:153" x14ac:dyDescent="0.2">
      <c r="A31" s="22"/>
      <c r="B31" s="22"/>
      <c r="C31" s="22"/>
      <c r="D31" s="25"/>
      <c r="E31" s="25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9"/>
      <c r="AP31" s="38" t="str">
        <f t="shared" ref="AP31:AP32" si="2">B4</f>
        <v>2A</v>
      </c>
      <c r="AQ31" s="22">
        <f>AR31+AS31+AZ31</f>
        <v>0</v>
      </c>
      <c r="AR31" s="22">
        <f>SUM(W14,V18)</f>
        <v>0</v>
      </c>
      <c r="AS31" s="22">
        <f>SUM(V14,W18)</f>
        <v>0</v>
      </c>
      <c r="AT31" s="22">
        <f>SUM(F14,G17,F18)</f>
        <v>0</v>
      </c>
      <c r="AU31" s="22">
        <f>SUM(G14,F17,G18)</f>
        <v>0</v>
      </c>
      <c r="AV31" s="22">
        <f>AT31-AU31</f>
        <v>0</v>
      </c>
      <c r="AW31" s="22">
        <f>SUM(Y14,X18)</f>
        <v>0</v>
      </c>
      <c r="AX31" s="22">
        <f>SUM(X14,Y18)</f>
        <v>0</v>
      </c>
      <c r="AY31" s="22" t="str">
        <f>IF(AX31=0,"",AW31/AX31)</f>
        <v/>
      </c>
      <c r="AZ31" s="22">
        <v>0</v>
      </c>
      <c r="BA31" s="66">
        <f>(AR31*2)+(AS31*1)</f>
        <v>0</v>
      </c>
      <c r="BB31" s="16">
        <f>$D$4</f>
        <v>0</v>
      </c>
      <c r="BG31" s="74" t="str">
        <f>$B$3</f>
        <v>1A</v>
      </c>
      <c r="BH31" s="19">
        <f>BI31+BK31</f>
        <v>0</v>
      </c>
      <c r="BI31" s="19">
        <f>AR30+AR38</f>
        <v>0</v>
      </c>
      <c r="BJ31" s="75"/>
      <c r="BK31" s="19">
        <f>AS30+AS38</f>
        <v>0</v>
      </c>
      <c r="BL31" s="19">
        <f>AW30+AW38</f>
        <v>0</v>
      </c>
      <c r="BM31" s="19">
        <f>AX30+AX38</f>
        <v>0</v>
      </c>
      <c r="BN31" s="19" t="str">
        <f>IF(BM31=0,"",BL31/BM31)</f>
        <v/>
      </c>
      <c r="BO31" s="76">
        <f>BA30+BA38</f>
        <v>0</v>
      </c>
      <c r="BP31" s="70"/>
      <c r="BQ31" s="77" t="str">
        <f>BG31</f>
        <v>1A</v>
      </c>
      <c r="BR31" s="78">
        <f>BO31</f>
        <v>0</v>
      </c>
      <c r="BS31" s="79" t="str">
        <f>IF(BR31&gt;=BR32,BQ31,BQ32)</f>
        <v>1A</v>
      </c>
      <c r="BT31" s="78">
        <f>VLOOKUP(BS31,BG31:BO34,9,FALSE)</f>
        <v>0</v>
      </c>
      <c r="BU31" s="79" t="str">
        <f>IF(BT31&gt;=BT33,BS31,BS33)</f>
        <v>1A</v>
      </c>
      <c r="BV31" s="78">
        <f>VLOOKUP(BU31,BG31:BO34,9,FALSE)</f>
        <v>0</v>
      </c>
      <c r="BW31" s="79" t="str">
        <f>IF(BV31&gt;=BV34,BU31,BU34)</f>
        <v>1A</v>
      </c>
      <c r="BX31" s="78">
        <f>VLOOKUP(BW31,BG31:BO34,9,FALSE)</f>
        <v>0</v>
      </c>
      <c r="BY31" s="79"/>
      <c r="BZ31" s="80"/>
      <c r="CA31" s="80"/>
      <c r="CB31" s="80"/>
      <c r="CC31" s="80"/>
      <c r="CD31" s="81"/>
      <c r="CE31" s="82" t="str">
        <f>BW31</f>
        <v>1A</v>
      </c>
      <c r="CF31" s="83">
        <f>BX31</f>
        <v>0</v>
      </c>
      <c r="CG31" s="78" t="str">
        <f>VLOOKUP(CE31,BG31:BO34,8,FALSE)</f>
        <v/>
      </c>
      <c r="CH31" s="79" t="str">
        <f>IF(AND(CF31=CF32,CG32&gt;CG31),CE32,CE31)</f>
        <v>1A</v>
      </c>
      <c r="CI31" s="78"/>
      <c r="CJ31" s="78"/>
      <c r="CK31" s="80"/>
      <c r="CL31" s="80"/>
      <c r="CM31" s="80"/>
      <c r="CN31" s="80"/>
      <c r="CO31" s="84">
        <f>CF31</f>
        <v>0</v>
      </c>
      <c r="CP31" s="85" t="str">
        <f>CH31</f>
        <v>1A</v>
      </c>
      <c r="CQ31" s="86">
        <f>VLOOKUP(CE31,BG31:BO34,6,FALSE)</f>
        <v>0</v>
      </c>
      <c r="CR31" s="79" t="str">
        <f>IF(CQ31&gt;=CQ32,CP31,CP32)</f>
        <v>1A</v>
      </c>
      <c r="CS31" s="78">
        <f>VLOOKUP(CR31,BG31:BO34,6,FALSE)</f>
        <v>0</v>
      </c>
      <c r="CT31" s="79" t="str">
        <f>IF(CS31&gt;=CS33,CR31,CR33)</f>
        <v>1A</v>
      </c>
      <c r="CU31" s="78">
        <f>VLOOKUP(CT31,BG31:BO34,6,FALSE)</f>
        <v>0</v>
      </c>
      <c r="CV31" s="79" t="str">
        <f>IF(CU31&gt;=CU34,CT31,CT34)</f>
        <v>1A</v>
      </c>
      <c r="CW31" s="78">
        <f>VLOOKUP(CV31,BG31:BO34,6,FALSE)</f>
        <v>0</v>
      </c>
      <c r="CX31" s="80"/>
      <c r="CY31" s="80"/>
      <c r="CZ31" s="80"/>
      <c r="DA31" s="80"/>
      <c r="DB31" s="80"/>
      <c r="DC31" s="80"/>
      <c r="DD31" s="82" t="str">
        <f>CV31</f>
        <v>1A</v>
      </c>
      <c r="DE31" s="87">
        <f>CW31</f>
        <v>0</v>
      </c>
      <c r="DF31" s="70"/>
      <c r="DG31" s="73" t="str">
        <f>CP31</f>
        <v>1A</v>
      </c>
      <c r="DH31" s="88">
        <f>VLOOKUP(DG31,BG31:BO34,2,FALSE)</f>
        <v>0</v>
      </c>
      <c r="DI31" s="89">
        <f>VLOOKUP(DG31,BG31:BO34,3,FALSE)</f>
        <v>0</v>
      </c>
      <c r="DJ31" s="89">
        <f>VLOOKUP(DG31,BG31:BO34,4,FALSE)</f>
        <v>0</v>
      </c>
      <c r="DK31" s="89">
        <f>VLOOKUP(DG31,BG31:BO34,5,FALSE)</f>
        <v>0</v>
      </c>
      <c r="DL31" s="89">
        <f>VLOOKUP(DG31,BG31:BO34,6,FALSE)</f>
        <v>0</v>
      </c>
      <c r="DM31" s="89">
        <f>VLOOKUP(DG31,BG31:BO34,7,FALSE)</f>
        <v>0</v>
      </c>
      <c r="DN31" s="89" t="str">
        <f>VLOOKUP(DG31,BG31:BO34,8,FALSE)</f>
        <v/>
      </c>
      <c r="DO31" s="89">
        <f>VLOOKUP(DG31,BG31:BO34,9,FALSE)</f>
        <v>0</v>
      </c>
      <c r="DP31" s="70" t="str">
        <f>DG31</f>
        <v>1A</v>
      </c>
      <c r="DQ31" s="70">
        <f>VLOOKUP(DP31,DG31:DO34,9,FALSE)</f>
        <v>0</v>
      </c>
      <c r="DR31" s="70" t="str">
        <f>VLOOKUP(DP31,DG31:DO34,8,FALSE)</f>
        <v/>
      </c>
      <c r="DS31" s="90" t="str">
        <f>IF(AND(DQ31=DQ32,DR32&gt;DR31),DP32,DP31)</f>
        <v>1A</v>
      </c>
      <c r="DT31" s="91">
        <f>VLOOKUP(DS31,DG31:DO34,9,FALSE)</f>
        <v>0</v>
      </c>
      <c r="DU31" s="91" t="str">
        <f>VLOOKUP(DS31,DG31:DO34,8,FALSE)</f>
        <v/>
      </c>
      <c r="DV31" s="90" t="str">
        <f>IF(AND(DT31=DT33,DU33&gt;DU31),DS33,DS31)</f>
        <v>1A</v>
      </c>
      <c r="DW31" s="70">
        <f>VLOOKUP(DV31,DG31:DO34,9,FALSE)</f>
        <v>0</v>
      </c>
      <c r="DX31" s="70" t="str">
        <f>VLOOKUP(DV31,DG31:DO34,8,FALSE)</f>
        <v/>
      </c>
      <c r="DY31" s="92" t="str">
        <f>IF(AND(DW31=DW34,DX34&gt;DX31),DV34,DV31)</f>
        <v>1A</v>
      </c>
      <c r="DZ31" s="70">
        <f>VLOOKUP(DY31,DG31:DO34,9,FALSE)</f>
        <v>0</v>
      </c>
      <c r="EA31" s="70" t="str">
        <f>VLOOKUP(DY31,DG31:DO34,8,FALSE)</f>
        <v/>
      </c>
      <c r="EB31" s="70">
        <f>VLOOKUP(DY31,DG31:DO34,6,FALSE)</f>
        <v>0</v>
      </c>
      <c r="EC31" s="90" t="str">
        <f>IF(AND(DZ31=DZ32,EA31=EA32,EB32&gt;EB31),DY32,DY31)</f>
        <v>1A</v>
      </c>
      <c r="ED31" s="70">
        <f>VLOOKUP(EC31,DG31:DO34,9,FALSE)</f>
        <v>0</v>
      </c>
      <c r="EE31" s="70" t="str">
        <f>VLOOKUP(EC31,DG31:DO34,8,FALSE)</f>
        <v/>
      </c>
      <c r="EF31" s="70">
        <f>VLOOKUP(EC31,DG31:DO34,6,FALSE)</f>
        <v>0</v>
      </c>
      <c r="EG31" s="90" t="str">
        <f>IF(AND(ED31=ED33,EE31=EE33,EF33&gt;EF31),EC33,EC31)</f>
        <v>1A</v>
      </c>
      <c r="EH31" s="70">
        <f>VLOOKUP(EG31,DG31:DO34,9,FALSE)</f>
        <v>0</v>
      </c>
      <c r="EI31" s="70" t="str">
        <f>VLOOKUP(EG31,DG31:DO34,8,FALSE)</f>
        <v/>
      </c>
      <c r="EJ31" s="70">
        <f>VLOOKUP(EG31,DG31:DO34,6,FALSE)</f>
        <v>0</v>
      </c>
      <c r="EK31" s="90" t="str">
        <f>IF(AND(EH31=EH34,EI31=EI34,EJ34&gt;EJ31),EG34,EG31)</f>
        <v>1A</v>
      </c>
      <c r="EL31" s="70">
        <f>VLOOKUP(EK31,DG31:DO34,9,FALSE)</f>
        <v>0</v>
      </c>
      <c r="EM31" s="70" t="str">
        <f>VLOOKUP(EK31,DG31:DO34,8,FALSE)</f>
        <v/>
      </c>
      <c r="EN31" s="70">
        <f>VLOOKUP(EK31,DG31:DO34,6,FALSE)</f>
        <v>0</v>
      </c>
      <c r="EO31" s="73" t="str">
        <f>EK31</f>
        <v>1A</v>
      </c>
      <c r="EP31" s="88">
        <f>VLOOKUP(EO31,BG31:BO34,2,FALSE)</f>
        <v>0</v>
      </c>
      <c r="EQ31" s="89">
        <f>VLOOKUP(EO31,BG31:BO34,3,FALSE)</f>
        <v>0</v>
      </c>
      <c r="ER31" s="89">
        <f>VLOOKUP(EO31,BG31:BO34,4,FALSE)</f>
        <v>0</v>
      </c>
      <c r="ES31" s="89">
        <f>VLOOKUP(EO31,BG31:BO34,5,FALSE)</f>
        <v>0</v>
      </c>
      <c r="ET31" s="89">
        <f>VLOOKUP(EO31,BG31:BO34,6,FALSE)</f>
        <v>0</v>
      </c>
      <c r="EU31" s="89">
        <f>VLOOKUP(EO31,BG31:BO34,7,FALSE)</f>
        <v>0</v>
      </c>
      <c r="EV31" s="93" t="str">
        <f>VLOOKUP(EO31,BG31:BO34,8,FALSE)</f>
        <v/>
      </c>
      <c r="EW31" s="89">
        <f>VLOOKUP(EO31,BG31:BO34,9,FALSE)</f>
        <v>0</v>
      </c>
    </row>
    <row r="32" spans="1:153" x14ac:dyDescent="0.2">
      <c r="A32" s="22"/>
      <c r="B32" s="22"/>
      <c r="D32" s="25"/>
      <c r="E32" s="25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9"/>
      <c r="AP32" s="38" t="str">
        <f t="shared" si="2"/>
        <v>3A</v>
      </c>
      <c r="AQ32" s="22">
        <f>AR32+AS32+AZ32</f>
        <v>0</v>
      </c>
      <c r="AR32" s="22">
        <f>SUM(V16,W18)</f>
        <v>0</v>
      </c>
      <c r="AS32" s="22">
        <f>SUM(W16,V18)</f>
        <v>0</v>
      </c>
      <c r="AT32" s="22">
        <f>SUM(F15,G16,G18)</f>
        <v>0</v>
      </c>
      <c r="AU32" s="22">
        <f>SUM(G15,F16,F18)</f>
        <v>0</v>
      </c>
      <c r="AV32" s="22">
        <f>AT32-AU32</f>
        <v>0</v>
      </c>
      <c r="AW32" s="22">
        <f>SUM(X16,Y18)</f>
        <v>0</v>
      </c>
      <c r="AX32" s="22">
        <f>SUM(X16,Y18)</f>
        <v>0</v>
      </c>
      <c r="AY32" s="22" t="str">
        <f>IF(AX32=0,"",AW32/AX32)</f>
        <v/>
      </c>
      <c r="AZ32" s="22">
        <v>0</v>
      </c>
      <c r="BA32" s="66">
        <f>(AR32*2)+(AS32*1)</f>
        <v>0</v>
      </c>
      <c r="BB32" s="16">
        <f>$D$5</f>
        <v>0</v>
      </c>
      <c r="BG32" s="74" t="str">
        <f>$B$4</f>
        <v>2A</v>
      </c>
      <c r="BH32" s="19">
        <f t="shared" ref="BH32:BH33" si="3">BI32+BK32</f>
        <v>0</v>
      </c>
      <c r="BI32" s="19">
        <f t="shared" ref="BI32:BI33" si="4">AR31+AR39</f>
        <v>0</v>
      </c>
      <c r="BJ32" s="75"/>
      <c r="BK32" s="19">
        <f t="shared" ref="BK32:BK33" si="5">AS31+AS39</f>
        <v>0</v>
      </c>
      <c r="BL32" s="19">
        <f t="shared" ref="BL32:BM32" si="6">AW31+AW39</f>
        <v>0</v>
      </c>
      <c r="BM32" s="19">
        <f t="shared" si="6"/>
        <v>0</v>
      </c>
      <c r="BN32" s="19" t="str">
        <f t="shared" ref="BN32:BN33" si="7">IF(BM32=0,"",BL32/BM32)</f>
        <v/>
      </c>
      <c r="BO32" s="76">
        <f t="shared" ref="BO32:BO33" si="8">BA31+BA39</f>
        <v>0</v>
      </c>
      <c r="BP32" s="70"/>
      <c r="BQ32" s="94" t="str">
        <f>BG32</f>
        <v>2A</v>
      </c>
      <c r="BR32" s="95">
        <f>BO32</f>
        <v>0</v>
      </c>
      <c r="BS32" s="96" t="str">
        <f>IF(BR32&lt;=BR31,BQ32,BQ31)</f>
        <v>2A</v>
      </c>
      <c r="BT32" s="95">
        <f>VLOOKUP(BS32,BG31:BO34,9,FALSE)</f>
        <v>0</v>
      </c>
      <c r="BU32" s="97" t="str">
        <f>BS32</f>
        <v>2A</v>
      </c>
      <c r="BV32" s="95">
        <f>VLOOKUP(BU32,BG31:BO34,9,FALSE)</f>
        <v>0</v>
      </c>
      <c r="BW32" s="97" t="str">
        <f>BU32</f>
        <v>2A</v>
      </c>
      <c r="BX32" s="95">
        <f>VLOOKUP(BW32,BG31:BO34,9,FALSE)</f>
        <v>0</v>
      </c>
      <c r="BY32" s="96" t="str">
        <f>IF(BX32&gt;=BX33,BW32,BW33)</f>
        <v>2A</v>
      </c>
      <c r="BZ32" s="95">
        <f>VLOOKUP(BY32,BG31:BO34,9,FALSE)</f>
        <v>0</v>
      </c>
      <c r="CA32" s="96" t="str">
        <f>IF(BZ32&gt;=BZ34,BY32,BY34)</f>
        <v>2A</v>
      </c>
      <c r="CB32" s="95">
        <f>VLOOKUP(CA32,BG31:BO34,9,FALSE)</f>
        <v>0</v>
      </c>
      <c r="CC32" s="98"/>
      <c r="CD32" s="99"/>
      <c r="CE32" s="100" t="str">
        <f>CA32</f>
        <v>2A</v>
      </c>
      <c r="CF32" s="101">
        <f>CB32</f>
        <v>0</v>
      </c>
      <c r="CG32" s="95" t="str">
        <f>VLOOKUP(CE32,BG31:BO34,8,FALSE)</f>
        <v/>
      </c>
      <c r="CH32" s="96" t="str">
        <f>IF(AND(CF31=CF32,CG32&gt;CG31),CE31,CE32)</f>
        <v>2A</v>
      </c>
      <c r="CI32" s="95">
        <f>VLOOKUP(CH32,BG31:BO34,9,FALSE)</f>
        <v>0</v>
      </c>
      <c r="CJ32" s="95" t="str">
        <f>VLOOKUP(CH32,BG31:BO34,8,FALSE)</f>
        <v/>
      </c>
      <c r="CK32" s="96" t="str">
        <f>IF(AND(CI32=CI33,CJ33&gt;CJ32),CH33,CH32)</f>
        <v>2A</v>
      </c>
      <c r="CL32" s="95"/>
      <c r="CM32" s="95"/>
      <c r="CN32" s="98"/>
      <c r="CO32" s="102">
        <f>CI32</f>
        <v>0</v>
      </c>
      <c r="CP32" s="103" t="str">
        <f>CK32</f>
        <v>2A</v>
      </c>
      <c r="CQ32" s="104">
        <f>VLOOKUP(CE32,BG31:BO34,6,FALSE)</f>
        <v>0</v>
      </c>
      <c r="CR32" s="96" t="str">
        <f>IF(CQ32&lt;=CQ31,CP32,CP31)</f>
        <v>2A</v>
      </c>
      <c r="CS32" s="95">
        <f>VLOOKUP(CR32,BG31:BO34,6,FALSE)</f>
        <v>0</v>
      </c>
      <c r="CT32" s="97" t="str">
        <f>CR32</f>
        <v>2A</v>
      </c>
      <c r="CU32" s="95">
        <f>VLOOKUP(CT32,BG31:BO34,6,FALSE)</f>
        <v>0</v>
      </c>
      <c r="CV32" s="97" t="str">
        <f>CT32</f>
        <v>2A</v>
      </c>
      <c r="CW32" s="95">
        <f>VLOOKUP(CV32,BG31:BO34,6,FALSE)</f>
        <v>0</v>
      </c>
      <c r="CX32" s="96" t="str">
        <f>IF(CW32&gt;=CW33,CV32,CV33)</f>
        <v>2A</v>
      </c>
      <c r="CY32" s="95">
        <f>VLOOKUP(CX32,BG31:BO34,6,FALSE)</f>
        <v>0</v>
      </c>
      <c r="CZ32" s="96" t="str">
        <f>IF(CY32&gt;=CY34,CX32,CX34)</f>
        <v>2A</v>
      </c>
      <c r="DA32" s="95">
        <f>VLOOKUP(CZ32,BG31:BO34,6,FALSE)</f>
        <v>0</v>
      </c>
      <c r="DB32" s="98"/>
      <c r="DC32" s="98"/>
      <c r="DD32" s="100" t="str">
        <f>CZ32</f>
        <v>2A</v>
      </c>
      <c r="DE32" s="105">
        <f>DA32</f>
        <v>0</v>
      </c>
      <c r="DF32" s="70"/>
      <c r="DG32" s="73" t="str">
        <f>CP32</f>
        <v>2A</v>
      </c>
      <c r="DH32" s="88">
        <f>VLOOKUP(DG32,BG31:BO34,2,FALSE)</f>
        <v>0</v>
      </c>
      <c r="DI32" s="89">
        <f>VLOOKUP(DG32,BG31:BO34,3,FALSE)</f>
        <v>0</v>
      </c>
      <c r="DJ32" s="89">
        <f>VLOOKUP(DG32,BG31:BO34,4,FALSE)</f>
        <v>0</v>
      </c>
      <c r="DK32" s="89">
        <f>VLOOKUP(DG32,BG31:BO34,5,FALSE)</f>
        <v>0</v>
      </c>
      <c r="DL32" s="89">
        <f>VLOOKUP(DG32,BG31:BO34,6,FALSE)</f>
        <v>0</v>
      </c>
      <c r="DM32" s="89">
        <f>VLOOKUP(DG32,BG31:BO34,7,FALSE)</f>
        <v>0</v>
      </c>
      <c r="DN32" s="89" t="str">
        <f>VLOOKUP(DG32,BG31:BO34,8,FALSE)</f>
        <v/>
      </c>
      <c r="DO32" s="89">
        <f>VLOOKUP(DG32,BG31:BO34,9,FALSE)</f>
        <v>0</v>
      </c>
      <c r="DP32" s="70" t="str">
        <f>DG32</f>
        <v>2A</v>
      </c>
      <c r="DQ32" s="70">
        <f>VLOOKUP(DP32,DG31:DO34,9,FALSE)</f>
        <v>0</v>
      </c>
      <c r="DR32" s="70" t="str">
        <f>VLOOKUP(DP32,DG31:DO34,8,FALSE)</f>
        <v/>
      </c>
      <c r="DS32" s="90" t="str">
        <f>IF(AND(DQ31=DQ32,DR32&gt;DR31),DP31,DP32)</f>
        <v>2A</v>
      </c>
      <c r="DT32" s="91">
        <f>VLOOKUP(DS32,DG31:DO34,9,FALSE)</f>
        <v>0</v>
      </c>
      <c r="DU32" s="91" t="str">
        <f>VLOOKUP(DS32,DG31:DO34,8,FALSE)</f>
        <v/>
      </c>
      <c r="DV32" s="91" t="str">
        <f>IF(AND(DT32=DT34,DU34&gt;DU32),DS34,DS32)</f>
        <v>2A</v>
      </c>
      <c r="DW32" s="70">
        <f>VLOOKUP(DV32,DG31:DO34,9,FALSE)</f>
        <v>0</v>
      </c>
      <c r="DX32" s="70" t="str">
        <f>VLOOKUP(DV32,DG31:DO34,8,FALSE)</f>
        <v/>
      </c>
      <c r="DY32" s="70" t="str">
        <f>IF(AND(DW32=DW33,DX33&gt;DX32),DV33,DV32)</f>
        <v>2A</v>
      </c>
      <c r="DZ32" s="70">
        <f>VLOOKUP(DY32,DG31:DO34,9,FALSE)</f>
        <v>0</v>
      </c>
      <c r="EA32" s="70" t="str">
        <f>VLOOKUP(DY32,DG31:DO34,8,FALSE)</f>
        <v/>
      </c>
      <c r="EB32" s="70">
        <f>VLOOKUP(DY32,DG31:DO34,6,FALSE)</f>
        <v>0</v>
      </c>
      <c r="EC32" s="90" t="str">
        <f>IF(AND(DZ31=DZ32,EA31=EA32,EB32&gt;EB31),DY31,DY32)</f>
        <v>2A</v>
      </c>
      <c r="ED32" s="70">
        <f>VLOOKUP(EC32,DG31:DO34,9,FALSE)</f>
        <v>0</v>
      </c>
      <c r="EE32" s="70" t="str">
        <f>VLOOKUP(EC32,DG31:DO34,8,FALSE)</f>
        <v/>
      </c>
      <c r="EF32" s="70">
        <f>VLOOKUP(EC32,DG31:DO34,6,FALSE)</f>
        <v>0</v>
      </c>
      <c r="EG32" s="91" t="str">
        <f>IF(AND(ED32=ED34,EE32=EE34,EF34&gt;EF32),EC34,EC32)</f>
        <v>2A</v>
      </c>
      <c r="EH32" s="70">
        <f>VLOOKUP(EG32,DG31:DO34,9,FALSE)</f>
        <v>0</v>
      </c>
      <c r="EI32" s="70" t="str">
        <f>VLOOKUP(EG32,DG31:DO34,8,FALSE)</f>
        <v/>
      </c>
      <c r="EJ32" s="70">
        <f>VLOOKUP(EG32,DG31:DO34,6,FALSE)</f>
        <v>0</v>
      </c>
      <c r="EK32" s="91" t="str">
        <f>IF(AND(EH32=EH33,EI32=EI33,EJ33&gt;EJ32),EG33,EG32)</f>
        <v>2A</v>
      </c>
      <c r="EL32" s="70">
        <f>VLOOKUP(EK32,DG31:DO34,9,FALSE)</f>
        <v>0</v>
      </c>
      <c r="EM32" s="70" t="str">
        <f>VLOOKUP(EK32,DG31:DO34,8,FALSE)</f>
        <v/>
      </c>
      <c r="EN32" s="70">
        <f>VLOOKUP(EK32,DG31:DO34,6,FALSE)</f>
        <v>0</v>
      </c>
      <c r="EO32" s="73" t="str">
        <f>EK32</f>
        <v>2A</v>
      </c>
      <c r="EP32" s="88">
        <f>VLOOKUP(EO32,BG31:BO34,2,FALSE)</f>
        <v>0</v>
      </c>
      <c r="EQ32" s="89">
        <f>VLOOKUP(EO32,BG31:BO34,3,FALSE)</f>
        <v>0</v>
      </c>
      <c r="ER32" s="89">
        <f>VLOOKUP(EO32,BG31:BO34,4,FALSE)</f>
        <v>0</v>
      </c>
      <c r="ES32" s="89">
        <f>VLOOKUP(EO32,BG31:BO34,5,FALSE)</f>
        <v>0</v>
      </c>
      <c r="ET32" s="89">
        <f>VLOOKUP(EO32,BG31:BO34,6,FALSE)</f>
        <v>0</v>
      </c>
      <c r="EU32" s="89">
        <f>VLOOKUP(EO32,BG31:BO34,7,FALSE)</f>
        <v>0</v>
      </c>
      <c r="EV32" s="93" t="str">
        <f>VLOOKUP(EO32,BG31:BO34,8,FALSE)</f>
        <v/>
      </c>
      <c r="EW32" s="89">
        <f>VLOOKUP(EO32,BG31:BO34,9,FALSE)</f>
        <v>0</v>
      </c>
    </row>
    <row r="33" spans="1:153" x14ac:dyDescent="0.2">
      <c r="A33" s="22"/>
      <c r="B33" s="22"/>
      <c r="C33" s="22"/>
      <c r="D33" s="25"/>
      <c r="E33" s="25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9"/>
      <c r="AP33" s="38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66"/>
      <c r="BB33" s="16"/>
      <c r="BG33" s="74" t="str">
        <f>$B$5</f>
        <v>3A</v>
      </c>
      <c r="BH33" s="19">
        <f t="shared" si="3"/>
        <v>0</v>
      </c>
      <c r="BI33" s="19">
        <f t="shared" si="4"/>
        <v>0</v>
      </c>
      <c r="BJ33" s="75"/>
      <c r="BK33" s="19">
        <f t="shared" si="5"/>
        <v>0</v>
      </c>
      <c r="BL33" s="19">
        <f t="shared" ref="BL33:BM33" si="9">AW32+AW40</f>
        <v>0</v>
      </c>
      <c r="BM33" s="19">
        <f t="shared" si="9"/>
        <v>0</v>
      </c>
      <c r="BN33" s="19" t="str">
        <f t="shared" si="7"/>
        <v/>
      </c>
      <c r="BO33" s="76">
        <f t="shared" si="8"/>
        <v>0</v>
      </c>
      <c r="BP33" s="70"/>
      <c r="BQ33" s="94" t="str">
        <f>BG33</f>
        <v>3A</v>
      </c>
      <c r="BR33" s="95">
        <f>BO33</f>
        <v>0</v>
      </c>
      <c r="BS33" s="97" t="str">
        <f>BQ33</f>
        <v>3A</v>
      </c>
      <c r="BT33" s="95">
        <f>VLOOKUP(BS33,BG31:BO34,9,FALSE)</f>
        <v>0</v>
      </c>
      <c r="BU33" s="96" t="str">
        <f>IF(BT33&lt;=BT31,BS33,BS31)</f>
        <v>3A</v>
      </c>
      <c r="BV33" s="95">
        <f>VLOOKUP(BU33,BG31:BO34,9,FALSE)</f>
        <v>0</v>
      </c>
      <c r="BW33" s="97" t="str">
        <f>BU33</f>
        <v>3A</v>
      </c>
      <c r="BX33" s="95">
        <f>VLOOKUP(BW33,BG31:BO34,9,FALSE)</f>
        <v>0</v>
      </c>
      <c r="BY33" s="96" t="str">
        <f>IF(BX33&lt;=BX32,BW33,BW32)</f>
        <v>3A</v>
      </c>
      <c r="BZ33" s="95">
        <f>VLOOKUP(BY33,BG31:BO34,9,FALSE)</f>
        <v>0</v>
      </c>
      <c r="CA33" s="97" t="str">
        <f>BY33</f>
        <v>3A</v>
      </c>
      <c r="CB33" s="95">
        <f>VLOOKUP(CA33,BG31:BO34,9,FALSE)</f>
        <v>0</v>
      </c>
      <c r="CC33" s="96" t="str">
        <f>IF(CB33&gt;=CB34,CA33,CA34)</f>
        <v>3A</v>
      </c>
      <c r="CD33" s="106">
        <f>VLOOKUP(CC33,BG31:BO34,9,FALSE)</f>
        <v>0</v>
      </c>
      <c r="CE33" s="100" t="str">
        <f>CC33</f>
        <v>3A</v>
      </c>
      <c r="CF33" s="101">
        <f>CD33</f>
        <v>0</v>
      </c>
      <c r="CG33" s="95" t="str">
        <f>VLOOKUP(CE33,BG31:BO34,8,FALSE)</f>
        <v/>
      </c>
      <c r="CH33" s="97" t="str">
        <f>CE33</f>
        <v>3A</v>
      </c>
      <c r="CI33" s="95">
        <f>VLOOKUP(CH33,BG31:BO34,9,FALSE)</f>
        <v>0</v>
      </c>
      <c r="CJ33" s="95" t="str">
        <f>VLOOKUP(CH33,BG31:BO34,8,FALSE)</f>
        <v/>
      </c>
      <c r="CK33" s="96" t="str">
        <f>IF(AND(CI32=CI33,CJ33&gt;CJ32),CH32,CH33)</f>
        <v>3A</v>
      </c>
      <c r="CL33" s="95">
        <f>VLOOKUP(CK33,BG31:BO34,9,FALSE)</f>
        <v>0</v>
      </c>
      <c r="CM33" s="95" t="str">
        <f>VLOOKUP(CK33,BG31:BO34,8,FALSE)</f>
        <v/>
      </c>
      <c r="CN33" s="96" t="str">
        <f>IF(AND(CL33=CL34,CM34&gt;CM33),CK34,CK33)</f>
        <v>3A</v>
      </c>
      <c r="CO33" s="102">
        <f>CL33</f>
        <v>0</v>
      </c>
      <c r="CP33" s="103" t="str">
        <f>CN33</f>
        <v>3A</v>
      </c>
      <c r="CQ33" s="104">
        <f>VLOOKUP(CE33,BG31:BO34,6,FALSE)</f>
        <v>0</v>
      </c>
      <c r="CR33" s="97" t="str">
        <f>CP33</f>
        <v>3A</v>
      </c>
      <c r="CS33" s="95">
        <f>VLOOKUP(CR33,BG31:BO34,6,FALSE)</f>
        <v>0</v>
      </c>
      <c r="CT33" s="96" t="str">
        <f>IF(CS33&lt;=CS31,CR33,CR31)</f>
        <v>3A</v>
      </c>
      <c r="CU33" s="95">
        <f>VLOOKUP(CT33,BG31:BO34,6,FALSE)</f>
        <v>0</v>
      </c>
      <c r="CV33" s="97" t="str">
        <f>CT33</f>
        <v>3A</v>
      </c>
      <c r="CW33" s="95">
        <f>VLOOKUP(CV33,BG31:BO34,6,FALSE)</f>
        <v>0</v>
      </c>
      <c r="CX33" s="96" t="str">
        <f>IF(CW33&lt;=CW32,CV33,CV32)</f>
        <v>3A</v>
      </c>
      <c r="CY33" s="95">
        <f>VLOOKUP(CX33,BG31:BO34,6,FALSE)</f>
        <v>0</v>
      </c>
      <c r="CZ33" s="97" t="str">
        <f>CX33</f>
        <v>3A</v>
      </c>
      <c r="DA33" s="95">
        <f>VLOOKUP(CZ33,BG31:BO34,6,FALSE)</f>
        <v>0</v>
      </c>
      <c r="DB33" s="96" t="str">
        <f>IF(DA33&gt;=DA34,CZ33,CZ34)</f>
        <v>3A</v>
      </c>
      <c r="DC33" s="95">
        <f>VLOOKUP(DB33,BG31:BO34,6,FALSE)</f>
        <v>0</v>
      </c>
      <c r="DD33" s="100" t="str">
        <f>DB33</f>
        <v>3A</v>
      </c>
      <c r="DE33" s="105">
        <f>DC33</f>
        <v>0</v>
      </c>
      <c r="DF33" s="70"/>
      <c r="DG33" s="73" t="str">
        <f>CP33</f>
        <v>3A</v>
      </c>
      <c r="DH33" s="88">
        <f>VLOOKUP(DG33,BG31:BO34,2,FALSE)</f>
        <v>0</v>
      </c>
      <c r="DI33" s="89">
        <f>VLOOKUP(DG33,BG31:BO34,3,FALSE)</f>
        <v>0</v>
      </c>
      <c r="DJ33" s="89">
        <f>VLOOKUP(DG33,BG31:BO34,4,FALSE)</f>
        <v>0</v>
      </c>
      <c r="DK33" s="89">
        <f>VLOOKUP(DG33,BG31:BO34,5,FALSE)</f>
        <v>0</v>
      </c>
      <c r="DL33" s="89">
        <f>VLOOKUP(DG33,BG31:BO34,6,FALSE)</f>
        <v>0</v>
      </c>
      <c r="DM33" s="89">
        <f>VLOOKUP(DG33,BG31:BO34,7,FALSE)</f>
        <v>0</v>
      </c>
      <c r="DN33" s="89" t="str">
        <f>VLOOKUP(DG33,BG31:BO34,8,FALSE)</f>
        <v/>
      </c>
      <c r="DO33" s="89">
        <f>VLOOKUP(DG33,BG31:BO34,9,FALSE)</f>
        <v>0</v>
      </c>
      <c r="DP33" s="70" t="str">
        <f>DG33</f>
        <v>3A</v>
      </c>
      <c r="DQ33" s="70">
        <f>VLOOKUP(DP33,DG31:DO34,9,FALSE)</f>
        <v>0</v>
      </c>
      <c r="DR33" s="70" t="str">
        <f>VLOOKUP(DP33,DG31:DO34,8,FALSE)</f>
        <v/>
      </c>
      <c r="DS33" s="91" t="str">
        <f>IF(AND(DQ33=DQ34,DR34&gt;DR33),DP34,DP33)</f>
        <v>3A</v>
      </c>
      <c r="DT33" s="91">
        <f>VLOOKUP(DS33,DG31:DO34,9,FALSE)</f>
        <v>0</v>
      </c>
      <c r="DU33" s="91" t="str">
        <f>VLOOKUP(DS33,DG31:DO34,8,FALSE)</f>
        <v/>
      </c>
      <c r="DV33" s="90" t="str">
        <f>IF(AND(DT31=DT33,DU33&gt;DU31),DS31,DS33)</f>
        <v>3A</v>
      </c>
      <c r="DW33" s="70">
        <f>VLOOKUP(DV33,DG31:DO34,9,FALSE)</f>
        <v>0</v>
      </c>
      <c r="DX33" s="70" t="str">
        <f>VLOOKUP(DV33,DG31:DO34,8,FALSE)</f>
        <v/>
      </c>
      <c r="DY33" s="70" t="str">
        <f>IF(AND(DW32=DW33,DX33&gt;DX32),DV32,DV33)</f>
        <v>3A</v>
      </c>
      <c r="DZ33" s="70">
        <f>VLOOKUP(DY33,DG31:DO34,9,FALSE)</f>
        <v>0</v>
      </c>
      <c r="EA33" s="70" t="str">
        <f>VLOOKUP(DY33,DG31:DO34,8,FALSE)</f>
        <v/>
      </c>
      <c r="EB33" s="70">
        <f>VLOOKUP(DY33,DG31:DO34,6,FALSE)</f>
        <v>0</v>
      </c>
      <c r="EC33" s="91" t="str">
        <f>IF(AND(DZ33=DZ34,EA33=EA34,EB34&gt;EB33),DY34,DY33)</f>
        <v>3A</v>
      </c>
      <c r="ED33" s="70">
        <f>VLOOKUP(EC33,DG31:DO34,9,FALSE)</f>
        <v>0</v>
      </c>
      <c r="EE33" s="70" t="str">
        <f>VLOOKUP(EC33,DG31:DO34,8,FALSE)</f>
        <v/>
      </c>
      <c r="EF33" s="70">
        <f>VLOOKUP(EC33,DG31:DO34,6,FALSE)</f>
        <v>0</v>
      </c>
      <c r="EG33" s="90" t="str">
        <f>IF(AND(ED31=ED33,EE31=EE33,EF32&gt;EF31),EC31,EC33)</f>
        <v>3A</v>
      </c>
      <c r="EH33" s="70">
        <f>VLOOKUP(EG33,DG31:DO34,9,FALSE)</f>
        <v>0</v>
      </c>
      <c r="EI33" s="70" t="str">
        <f>VLOOKUP(EG33,DG31:DO34,8,FALSE)</f>
        <v/>
      </c>
      <c r="EJ33" s="70">
        <f>VLOOKUP(EG33,DG31:DO34,6,FALSE)</f>
        <v>0</v>
      </c>
      <c r="EK33" s="91" t="str">
        <f>IF(AND(EH32=EH33,EI32=EI33,EJ33&gt;EJ32),EG32,EG33)</f>
        <v>3A</v>
      </c>
      <c r="EL33" s="70">
        <f>VLOOKUP(EK33,DG31:DO34,9,FALSE)</f>
        <v>0</v>
      </c>
      <c r="EM33" s="70" t="str">
        <f>VLOOKUP(EK33,DG31:DO34,8,FALSE)</f>
        <v/>
      </c>
      <c r="EN33" s="70">
        <f>VLOOKUP(EK33,DG31:DO34,6,FALSE)</f>
        <v>0</v>
      </c>
      <c r="EO33" s="73" t="str">
        <f>EK33</f>
        <v>3A</v>
      </c>
      <c r="EP33" s="88">
        <f>VLOOKUP(EO33,BG31:BO34,2,FALSE)</f>
        <v>0</v>
      </c>
      <c r="EQ33" s="89">
        <f>VLOOKUP(EO33,BG31:BO34,3,FALSE)</f>
        <v>0</v>
      </c>
      <c r="ER33" s="89">
        <f>VLOOKUP(EO33,BG31:BO34,4,FALSE)</f>
        <v>0</v>
      </c>
      <c r="ES33" s="89">
        <f>VLOOKUP(EO33,BG31:BO34,5,FALSE)</f>
        <v>0</v>
      </c>
      <c r="ET33" s="89">
        <f>VLOOKUP(EO33,BG31:BO34,6,FALSE)</f>
        <v>0</v>
      </c>
      <c r="EU33" s="89">
        <f>VLOOKUP(EO33,BG31:BO34,7,FALSE)</f>
        <v>0</v>
      </c>
      <c r="EV33" s="93" t="str">
        <f>VLOOKUP(EO33,BG31:BO34,8,FALSE)</f>
        <v/>
      </c>
      <c r="EW33" s="89">
        <f>VLOOKUP(EO33,BG31:BO34,9,FALSE)</f>
        <v>0</v>
      </c>
    </row>
    <row r="34" spans="1:153" x14ac:dyDescent="0.2">
      <c r="BG34" s="107">
        <f>$C$6</f>
        <v>0</v>
      </c>
      <c r="BH34" s="108">
        <f>BI34+BK34</f>
        <v>0</v>
      </c>
      <c r="BI34" s="108">
        <f>AR33</f>
        <v>0</v>
      </c>
      <c r="BJ34" s="109"/>
      <c r="BK34" s="108">
        <f>AS33</f>
        <v>0</v>
      </c>
      <c r="BL34" s="108">
        <f t="shared" ref="BL34:BN34" si="10">AW33</f>
        <v>0</v>
      </c>
      <c r="BM34" s="108">
        <f t="shared" si="10"/>
        <v>0</v>
      </c>
      <c r="BN34" s="108">
        <f t="shared" si="10"/>
        <v>0</v>
      </c>
      <c r="BO34" s="110">
        <f>BA33</f>
        <v>0</v>
      </c>
      <c r="BP34" s="70"/>
      <c r="BQ34" s="111">
        <f>BG34</f>
        <v>0</v>
      </c>
      <c r="BR34" s="112">
        <f>BO34</f>
        <v>0</v>
      </c>
      <c r="BS34" s="113">
        <f>BQ34</f>
        <v>0</v>
      </c>
      <c r="BT34" s="112">
        <f>VLOOKUP(BS34,BG31:BO34,9,FALSE)</f>
        <v>0</v>
      </c>
      <c r="BU34" s="113">
        <f>BS34</f>
        <v>0</v>
      </c>
      <c r="BV34" s="112">
        <f>VLOOKUP(BU34,BG31:BO34,9,FALSE)</f>
        <v>0</v>
      </c>
      <c r="BW34" s="114">
        <f>IF(BV34&lt;=BV31,BU34,BU31)</f>
        <v>0</v>
      </c>
      <c r="BX34" s="112">
        <f>VLOOKUP(BW34,BG31:BO34,9,FALSE)</f>
        <v>0</v>
      </c>
      <c r="BY34" s="113">
        <f>BW34</f>
        <v>0</v>
      </c>
      <c r="BZ34" s="112">
        <f>VLOOKUP(BY34,BG31:BO34,9,FALSE)</f>
        <v>0</v>
      </c>
      <c r="CA34" s="114">
        <f>IF(BZ34&lt;=BZ32,BY34,BY32)</f>
        <v>0</v>
      </c>
      <c r="CB34" s="112">
        <f>VLOOKUP(CA34,BG31:BO34,9,FALSE)</f>
        <v>0</v>
      </c>
      <c r="CC34" s="114">
        <f>IF(CB34&lt;=CB33,CA34,CA33)</f>
        <v>0</v>
      </c>
      <c r="CD34" s="115">
        <f>VLOOKUP(CC34,BG31:BO34,9,FALSE)</f>
        <v>0</v>
      </c>
      <c r="CE34" s="116">
        <f>CC34</f>
        <v>0</v>
      </c>
      <c r="CF34" s="117">
        <f>CD34</f>
        <v>0</v>
      </c>
      <c r="CG34" s="112">
        <f>VLOOKUP(CE34,BG31:BO34,8,FALSE)</f>
        <v>0</v>
      </c>
      <c r="CH34" s="113">
        <f>CE34</f>
        <v>0</v>
      </c>
      <c r="CI34" s="112">
        <f>VLOOKUP(CH34,BG31:BO34,9,FALSE)</f>
        <v>0</v>
      </c>
      <c r="CJ34" s="112">
        <f>VLOOKUP(CH34,BG31:BO34,8,FALSE)</f>
        <v>0</v>
      </c>
      <c r="CK34" s="113">
        <f>CH34</f>
        <v>0</v>
      </c>
      <c r="CL34" s="112">
        <f>VLOOKUP(CK34,BG31:BO34,9,FALSE)</f>
        <v>0</v>
      </c>
      <c r="CM34" s="112">
        <f>VLOOKUP(CK34,BG31:BO34,8,FALSE)</f>
        <v>0</v>
      </c>
      <c r="CN34" s="114">
        <f>IF(AND(CL33=CL34,CM34&gt;CM33),CK33,CK34)</f>
        <v>0</v>
      </c>
      <c r="CO34" s="118">
        <f>VLOOKUP(CN34,BG31:BO34,9,FALSE)</f>
        <v>0</v>
      </c>
      <c r="CP34" s="119">
        <f>CN34</f>
        <v>0</v>
      </c>
      <c r="CQ34" s="120">
        <f>VLOOKUP(CE34,BG31:BO34,6,FALSE)</f>
        <v>0</v>
      </c>
      <c r="CR34" s="113">
        <f>CP34</f>
        <v>0</v>
      </c>
      <c r="CS34" s="112">
        <f>VLOOKUP(CR34,BG31:BO34,6,FALSE)</f>
        <v>0</v>
      </c>
      <c r="CT34" s="113">
        <f>CR34</f>
        <v>0</v>
      </c>
      <c r="CU34" s="112">
        <f>VLOOKUP(CT34,BG31:BO34,6,FALSE)</f>
        <v>0</v>
      </c>
      <c r="CV34" s="114">
        <f>IF(CU34&lt;=CU31,CT34,CT31)</f>
        <v>0</v>
      </c>
      <c r="CW34" s="112">
        <f>VLOOKUP(CV34,BG31:BO34,6,FALSE)</f>
        <v>0</v>
      </c>
      <c r="CX34" s="113">
        <f>CV34</f>
        <v>0</v>
      </c>
      <c r="CY34" s="112">
        <f>VLOOKUP(CX34,BG31:BO34,6,FALSE)</f>
        <v>0</v>
      </c>
      <c r="CZ34" s="114">
        <f>IF(CY34&lt;=CY32,CX34,CX32)</f>
        <v>0</v>
      </c>
      <c r="DA34" s="112">
        <f>VLOOKUP(CZ34,BG31:BO34,6,FALSE)</f>
        <v>0</v>
      </c>
      <c r="DB34" s="114">
        <f>IF(DA34&lt;=DA33,CZ34,CZ33)</f>
        <v>0</v>
      </c>
      <c r="DC34" s="112">
        <f>VLOOKUP(DB34,BG31:BO34,6,FALSE)</f>
        <v>0</v>
      </c>
      <c r="DD34" s="116">
        <f>DB34</f>
        <v>0</v>
      </c>
      <c r="DE34" s="121">
        <f>DC34</f>
        <v>0</v>
      </c>
      <c r="DF34" s="70"/>
      <c r="DG34" s="73">
        <f>CP34</f>
        <v>0</v>
      </c>
      <c r="DH34" s="88">
        <f>VLOOKUP(DG34,BG31:BO34,2,FALSE)</f>
        <v>0</v>
      </c>
      <c r="DI34" s="89">
        <f>VLOOKUP(DG34,BG31:BO34,3,FALSE)</f>
        <v>0</v>
      </c>
      <c r="DJ34" s="89">
        <f>VLOOKUP(DG34,BG31:BO34,4,FALSE)</f>
        <v>0</v>
      </c>
      <c r="DK34" s="89">
        <f>VLOOKUP(DG34,BG31:BO34,5,FALSE)</f>
        <v>0</v>
      </c>
      <c r="DL34" s="89">
        <f>VLOOKUP(DG34,BG31:BO34,6,FALSE)</f>
        <v>0</v>
      </c>
      <c r="DM34" s="89">
        <f>VLOOKUP(DG34,BG31:BO34,7,FALSE)</f>
        <v>0</v>
      </c>
      <c r="DN34" s="89">
        <f>VLOOKUP(DG34,BG31:BO34,8,FALSE)</f>
        <v>0</v>
      </c>
      <c r="DO34" s="89">
        <f>VLOOKUP(DG34,BG31:BO34,9,FALSE)</f>
        <v>0</v>
      </c>
      <c r="DP34" s="70">
        <f>DG34</f>
        <v>0</v>
      </c>
      <c r="DQ34" s="70">
        <f>VLOOKUP(DP34,DG31:DO34,9,FALSE)</f>
        <v>0</v>
      </c>
      <c r="DR34" s="70">
        <f>VLOOKUP(DP34,DG31:DO34,8,FALSE)</f>
        <v>0</v>
      </c>
      <c r="DS34" s="91">
        <f>IF(AND(DQ33=DQ34,DR34&gt;DR33),DP33,DP34)</f>
        <v>0</v>
      </c>
      <c r="DT34" s="91">
        <f>VLOOKUP(DS34,DG31:DO34,9,FALSE)</f>
        <v>0</v>
      </c>
      <c r="DU34" s="91">
        <f>VLOOKUP(DS34,DG31:DO34,8,FALSE)</f>
        <v>0</v>
      </c>
      <c r="DV34" s="91">
        <f>IF(AND(DT32=DT34,DU34&gt;DU32),DS32,DS34)</f>
        <v>0</v>
      </c>
      <c r="DW34" s="70">
        <f>VLOOKUP(DV34,DG31:DO34,9,FALSE)</f>
        <v>0</v>
      </c>
      <c r="DX34" s="70">
        <f>VLOOKUP(DV34,DG31:DO34,8,FALSE)</f>
        <v>0</v>
      </c>
      <c r="DY34" s="92">
        <f>IF(AND(DW31=DW34,DX34&gt;DX31),DV31,DV34)</f>
        <v>0</v>
      </c>
      <c r="DZ34" s="70">
        <f>VLOOKUP(DY34,DG31:DO34,9,FALSE)</f>
        <v>0</v>
      </c>
      <c r="EA34" s="70">
        <f>VLOOKUP(DY34,DG31:DO34,8,FALSE)</f>
        <v>0</v>
      </c>
      <c r="EB34" s="70">
        <f>VLOOKUP(DY34,DG31:DO34,6,FALSE)</f>
        <v>0</v>
      </c>
      <c r="EC34" s="91">
        <f>IF(AND(DZ33=DZ34,EA33=EA34,EB34&gt;EB33),DY33,DY34)</f>
        <v>0</v>
      </c>
      <c r="ED34" s="70">
        <f>VLOOKUP(EC34,DG31:DO34,9,FALSE)</f>
        <v>0</v>
      </c>
      <c r="EE34" s="70">
        <f>VLOOKUP(EC34,DG31:DO34,8,FALSE)</f>
        <v>0</v>
      </c>
      <c r="EF34" s="70">
        <f>VLOOKUP(EC34,DG31:DO34,6,FALSE)</f>
        <v>0</v>
      </c>
      <c r="EG34" s="91">
        <f>IF(AND(ED32=ED34,EE32=EE34,EF34&gt;EF32),EC32,EC34)</f>
        <v>0</v>
      </c>
      <c r="EH34" s="70">
        <f>VLOOKUP(EG34,DG31:DO34,9,FALSE)</f>
        <v>0</v>
      </c>
      <c r="EI34" s="70">
        <f>VLOOKUP(EG34,DG31:DO34,8,FALSE)</f>
        <v>0</v>
      </c>
      <c r="EJ34" s="70">
        <f>VLOOKUP(EG34,DG31:DO34,6,FALSE)</f>
        <v>0</v>
      </c>
      <c r="EK34" s="90">
        <f>IF(AND(EH31=EH34,EI31=EI34,EJ34&gt;EJ31),EG31,EG34)</f>
        <v>0</v>
      </c>
      <c r="EL34" s="70">
        <f>VLOOKUP(EK34,DG31:DO34,9,FALSE)</f>
        <v>0</v>
      </c>
      <c r="EM34" s="70">
        <f>VLOOKUP(EK34,DG31:DO34,8,FALSE)</f>
        <v>0</v>
      </c>
      <c r="EN34" s="70">
        <f>VLOOKUP(EK34,DG31:DO34,6,FALSE)</f>
        <v>0</v>
      </c>
      <c r="EO34" s="73">
        <f>EK34</f>
        <v>0</v>
      </c>
      <c r="EP34" s="88">
        <f>VLOOKUP(EO34,BG31:BO34,2,FALSE)</f>
        <v>0</v>
      </c>
      <c r="EQ34" s="89">
        <f>VLOOKUP(EO34,BG31:BO34,3,FALSE)</f>
        <v>0</v>
      </c>
      <c r="ER34" s="89">
        <f>VLOOKUP(EO34,BG31:BO34,4,FALSE)</f>
        <v>0</v>
      </c>
      <c r="ES34" s="89">
        <f>VLOOKUP(EO34,BG31:BO34,5,FALSE)</f>
        <v>0</v>
      </c>
      <c r="ET34" s="89">
        <f>VLOOKUP(EO34,BG31:BO34,6,FALSE)</f>
        <v>0</v>
      </c>
      <c r="EU34" s="89">
        <f>VLOOKUP(EO34,BG31:BO34,7,FALSE)</f>
        <v>0</v>
      </c>
      <c r="EV34" s="93">
        <f>VLOOKUP(EO34,BG31:BO34,8,FALSE)</f>
        <v>0</v>
      </c>
      <c r="EW34" s="89">
        <f>VLOOKUP(EO34,BG31:BO34,9,FALSE)</f>
        <v>0</v>
      </c>
    </row>
    <row r="37" spans="1:153" x14ac:dyDescent="0.2">
      <c r="AP37" s="164" t="s">
        <v>45</v>
      </c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6"/>
    </row>
    <row r="38" spans="1:153" x14ac:dyDescent="0.2">
      <c r="AP38" s="38" t="str">
        <f>B3</f>
        <v>1A</v>
      </c>
      <c r="AQ38" s="22">
        <f>AR38+AS38+AZ38</f>
        <v>0</v>
      </c>
      <c r="AR38" s="22">
        <f>SUM(A!V20,A!W22)</f>
        <v>0</v>
      </c>
      <c r="AS38" s="22">
        <f>SUM(A!W20,A!V22)</f>
        <v>0</v>
      </c>
      <c r="AT38" s="22" t="e">
        <f>SUM(A!G20,A!F22,#REF!)</f>
        <v>#REF!</v>
      </c>
      <c r="AU38" s="22" t="e">
        <f>SUM(A!F20,A!G22,#REF!)</f>
        <v>#REF!</v>
      </c>
      <c r="AV38" s="22" t="e">
        <f>AT38-AU38</f>
        <v>#REF!</v>
      </c>
      <c r="AW38" s="22">
        <f>SUM(A!X20,A!Y22)</f>
        <v>0</v>
      </c>
      <c r="AX38" s="22">
        <f>SUM(A!Y20,A!X22)</f>
        <v>0</v>
      </c>
      <c r="AY38" s="22" t="str">
        <f>IF(AX38=0,"",AW38/AX38)</f>
        <v/>
      </c>
      <c r="AZ38" s="22">
        <v>0</v>
      </c>
      <c r="BA38" s="66">
        <f>(AR38*2)+(AS38*1)</f>
        <v>0</v>
      </c>
      <c r="BB38" s="16">
        <f>D3</f>
        <v>0</v>
      </c>
    </row>
    <row r="39" spans="1:153" x14ac:dyDescent="0.2">
      <c r="B39" s="122">
        <v>2.0833333333333332E-2</v>
      </c>
      <c r="AP39" s="38" t="str">
        <f t="shared" ref="AP39:AP40" si="11">B4</f>
        <v>2A</v>
      </c>
      <c r="AQ39" s="22">
        <f>AR39+AS39+AZ39</f>
        <v>0</v>
      </c>
      <c r="AR39" s="22">
        <f>SUM(A!W20,A!V24)</f>
        <v>0</v>
      </c>
      <c r="AS39" s="22">
        <f>SUM(A!V20,A!W24)</f>
        <v>0</v>
      </c>
      <c r="AT39" s="22">
        <f>SUM(A!F20,A!G23,A!F24)</f>
        <v>0</v>
      </c>
      <c r="AU39" s="22">
        <f>SUM(A!G20,A!F23,A!G24)</f>
        <v>0</v>
      </c>
      <c r="AV39" s="22">
        <f>AT39-AU39</f>
        <v>0</v>
      </c>
      <c r="AW39" s="22">
        <f>SUM(A!Y20,A!X24)</f>
        <v>0</v>
      </c>
      <c r="AX39" s="22">
        <f>SUM(A!X20,A!Y24)</f>
        <v>0</v>
      </c>
      <c r="AY39" s="22" t="str">
        <f>IF(AX39=0,"",AW39/AX39)</f>
        <v/>
      </c>
      <c r="AZ39" s="22">
        <v>0</v>
      </c>
      <c r="BA39" s="66">
        <f>(AR39*2)+(AS39*1)</f>
        <v>0</v>
      </c>
      <c r="BB39" s="16">
        <f t="shared" ref="BB39:BB40" si="12">D4</f>
        <v>0</v>
      </c>
    </row>
    <row r="40" spans="1:153" x14ac:dyDescent="0.2">
      <c r="AP40" s="38" t="str">
        <f t="shared" si="11"/>
        <v>3A</v>
      </c>
      <c r="AQ40" s="22">
        <f>AR40+AS40+AZ40</f>
        <v>0</v>
      </c>
      <c r="AR40" s="22">
        <f>SUM(A!V22,A!W24)</f>
        <v>0</v>
      </c>
      <c r="AS40" s="22">
        <f>SUM(A!W22,A!V24)</f>
        <v>0</v>
      </c>
      <c r="AT40" s="22">
        <f>SUM(A!F21,A!G22,A!G24)</f>
        <v>0</v>
      </c>
      <c r="AU40" s="22">
        <f>SUM(A!G21,A!F22,A!F24)</f>
        <v>0</v>
      </c>
      <c r="AV40" s="22">
        <f>AT40-AU40</f>
        <v>0</v>
      </c>
      <c r="AW40" s="22">
        <f>SUM(A!X22,A!Y24)</f>
        <v>0</v>
      </c>
      <c r="AX40" s="22">
        <f>SUM(A!X22,A!Y24)</f>
        <v>0</v>
      </c>
      <c r="AY40" s="22" t="str">
        <f>IF(AX40=0,"",AW40/AX40)</f>
        <v/>
      </c>
      <c r="AZ40" s="22">
        <v>0</v>
      </c>
      <c r="BA40" s="66">
        <f>(AR40*2)+(AS40*1)</f>
        <v>0</v>
      </c>
      <c r="BB40" s="16">
        <f t="shared" si="12"/>
        <v>0</v>
      </c>
    </row>
  </sheetData>
  <mergeCells count="3">
    <mergeCell ref="A1:G1"/>
    <mergeCell ref="AO10:BA10"/>
    <mergeCell ref="AP37:BA37"/>
  </mergeCells>
  <printOptions horizontalCentered="1" verticalCentered="1"/>
  <pageMargins left="0.75" right="0.75" top="0.98425196850393704" bottom="0.98425196850393704" header="0.39370078740157483" footer="0"/>
  <pageSetup paperSize="9" scale="98" orientation="landscape" horizontalDpi="4294967293" verticalDpi="300" r:id="rId1"/>
  <headerFooter alignWithMargins="0">
    <oddHeader>&amp;LAssociação de Voleibol do Porto&amp;RMinivoleibol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BreakPreview" topLeftCell="A16" zoomScaleNormal="100" workbookViewId="0">
      <selection activeCell="P36" sqref="P36"/>
    </sheetView>
  </sheetViews>
  <sheetFormatPr defaultRowHeight="12.75" x14ac:dyDescent="0.2"/>
  <cols>
    <col min="1" max="1" width="2.7109375" style="50" customWidth="1"/>
    <col min="2" max="2" width="9.140625" style="50"/>
    <col min="3" max="3" width="2.7109375" style="50" customWidth="1"/>
    <col min="4" max="4" width="9.140625" style="50"/>
    <col min="5" max="5" width="2.7109375" style="50" customWidth="1"/>
    <col min="6" max="7" width="9.140625" style="50"/>
    <col min="8" max="8" width="2.7109375" style="50" customWidth="1"/>
    <col min="9" max="9" width="9.140625" style="50"/>
    <col min="10" max="10" width="12" style="50" bestFit="1" customWidth="1"/>
    <col min="11" max="11" width="2.85546875" style="50" customWidth="1"/>
    <col min="12" max="13" width="9.140625" style="50"/>
    <col min="14" max="14" width="2.7109375" style="50" customWidth="1"/>
    <col min="15" max="16384" width="9.140625" style="50"/>
  </cols>
  <sheetData>
    <row r="1" spans="1:14" ht="13.5" thickBot="1" x14ac:dyDescent="0.25">
      <c r="A1" s="124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6"/>
    </row>
    <row r="2" spans="1:14" ht="13.15" customHeight="1" x14ac:dyDescent="0.2">
      <c r="A2" s="127"/>
      <c r="B2" s="186" t="s">
        <v>36</v>
      </c>
      <c r="C2" s="187"/>
      <c r="D2" s="187"/>
      <c r="E2" s="187"/>
      <c r="F2" s="187"/>
      <c r="G2" s="187"/>
      <c r="H2" s="187"/>
      <c r="I2" s="187"/>
      <c r="J2" s="192">
        <f>A!E14</f>
        <v>1</v>
      </c>
      <c r="K2" s="128"/>
      <c r="L2" s="128"/>
      <c r="M2" s="129"/>
      <c r="N2" s="130"/>
    </row>
    <row r="3" spans="1:14" ht="12.75" customHeight="1" x14ac:dyDescent="0.2">
      <c r="A3" s="127"/>
      <c r="B3" s="188"/>
      <c r="C3" s="189"/>
      <c r="D3" s="189"/>
      <c r="E3" s="189"/>
      <c r="F3" s="189"/>
      <c r="G3" s="189"/>
      <c r="H3" s="189"/>
      <c r="I3" s="189"/>
      <c r="J3" s="193"/>
      <c r="K3" s="131"/>
      <c r="L3" s="131"/>
      <c r="M3" s="132"/>
      <c r="N3" s="130"/>
    </row>
    <row r="4" spans="1:14" ht="13.5" customHeight="1" thickBot="1" x14ac:dyDescent="0.25">
      <c r="A4" s="127"/>
      <c r="B4" s="190"/>
      <c r="C4" s="191"/>
      <c r="D4" s="191"/>
      <c r="E4" s="191"/>
      <c r="F4" s="191"/>
      <c r="G4" s="191"/>
      <c r="H4" s="191"/>
      <c r="I4" s="191"/>
      <c r="J4" s="194"/>
      <c r="K4" s="133"/>
      <c r="L4" s="133"/>
      <c r="M4" s="134"/>
      <c r="N4" s="130"/>
    </row>
    <row r="5" spans="1:14" x14ac:dyDescent="0.2">
      <c r="A5" s="127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0"/>
    </row>
    <row r="6" spans="1:14" x14ac:dyDescent="0.2">
      <c r="A6" s="127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0"/>
    </row>
    <row r="7" spans="1:14" ht="13.5" thickBot="1" x14ac:dyDescent="0.25">
      <c r="A7" s="127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0"/>
    </row>
    <row r="8" spans="1:14" ht="16.5" thickBot="1" x14ac:dyDescent="0.3">
      <c r="A8" s="127"/>
      <c r="B8" s="135"/>
      <c r="C8" s="195" t="str">
        <f>A!$A$1</f>
        <v>SÉRIE A</v>
      </c>
      <c r="D8" s="196"/>
      <c r="E8" s="196"/>
      <c r="F8" s="196"/>
      <c r="G8" s="196"/>
      <c r="H8" s="196"/>
      <c r="I8" s="196"/>
      <c r="J8" s="196"/>
      <c r="K8" s="196"/>
      <c r="L8" s="197"/>
      <c r="M8" s="135"/>
      <c r="N8" s="130"/>
    </row>
    <row r="9" spans="1:14" x14ac:dyDescent="0.2">
      <c r="A9" s="127"/>
      <c r="B9" s="135"/>
      <c r="C9" s="198" t="str">
        <f>A!B3</f>
        <v>1A</v>
      </c>
      <c r="D9" s="199"/>
      <c r="E9" s="199"/>
      <c r="F9" s="199"/>
      <c r="G9" s="199"/>
      <c r="H9" s="199"/>
      <c r="I9" s="199"/>
      <c r="J9" s="199"/>
      <c r="K9" s="199"/>
      <c r="L9" s="200"/>
      <c r="M9" s="135"/>
      <c r="N9" s="130"/>
    </row>
    <row r="10" spans="1:14" x14ac:dyDescent="0.2">
      <c r="A10" s="127"/>
      <c r="B10" s="135"/>
      <c r="C10" s="201" t="str">
        <f>A!B4</f>
        <v>2A</v>
      </c>
      <c r="D10" s="183"/>
      <c r="E10" s="183"/>
      <c r="F10" s="183"/>
      <c r="G10" s="183"/>
      <c r="H10" s="183"/>
      <c r="I10" s="183"/>
      <c r="J10" s="183"/>
      <c r="K10" s="183"/>
      <c r="L10" s="202"/>
      <c r="M10" s="135"/>
      <c r="N10" s="130"/>
    </row>
    <row r="11" spans="1:14" ht="13.5" thickBot="1" x14ac:dyDescent="0.25">
      <c r="A11" s="127"/>
      <c r="B11" s="135"/>
      <c r="C11" s="203" t="str">
        <f>A!B5</f>
        <v>3A</v>
      </c>
      <c r="D11" s="204"/>
      <c r="E11" s="204"/>
      <c r="F11" s="204"/>
      <c r="G11" s="204"/>
      <c r="H11" s="204"/>
      <c r="I11" s="204"/>
      <c r="J11" s="204"/>
      <c r="K11" s="204"/>
      <c r="L11" s="205"/>
      <c r="M11" s="135"/>
      <c r="N11" s="130"/>
    </row>
    <row r="12" spans="1:14" x14ac:dyDescent="0.2">
      <c r="A12" s="127"/>
      <c r="B12" s="135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35"/>
      <c r="N12" s="130"/>
    </row>
    <row r="13" spans="1:14" x14ac:dyDescent="0.2">
      <c r="A13" s="127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0"/>
    </row>
    <row r="14" spans="1:14" x14ac:dyDescent="0.2">
      <c r="A14" s="127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0"/>
    </row>
    <row r="15" spans="1:14" ht="13.5" thickBot="1" x14ac:dyDescent="0.25">
      <c r="A15" s="127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0"/>
    </row>
    <row r="16" spans="1:14" ht="15.75" x14ac:dyDescent="0.2">
      <c r="A16" s="127"/>
      <c r="B16" s="177" t="s">
        <v>37</v>
      </c>
      <c r="C16" s="136"/>
      <c r="D16" s="177" t="s">
        <v>7</v>
      </c>
      <c r="E16" s="136"/>
      <c r="F16" s="169" t="s">
        <v>8</v>
      </c>
      <c r="G16" s="170"/>
      <c r="H16" s="170" t="s">
        <v>38</v>
      </c>
      <c r="I16" s="173" t="s">
        <v>9</v>
      </c>
      <c r="J16" s="174"/>
      <c r="K16" s="137"/>
      <c r="L16" s="184" t="s">
        <v>39</v>
      </c>
      <c r="M16" s="185"/>
      <c r="N16" s="130"/>
    </row>
    <row r="17" spans="1:14" ht="16.5" thickBot="1" x14ac:dyDescent="0.25">
      <c r="A17" s="127"/>
      <c r="B17" s="178"/>
      <c r="C17" s="136"/>
      <c r="D17" s="178"/>
      <c r="E17" s="136"/>
      <c r="F17" s="171"/>
      <c r="G17" s="172"/>
      <c r="H17" s="172"/>
      <c r="I17" s="175"/>
      <c r="J17" s="176"/>
      <c r="K17" s="137"/>
      <c r="L17" s="138" t="s">
        <v>11</v>
      </c>
      <c r="M17" s="139" t="s">
        <v>12</v>
      </c>
      <c r="N17" s="130"/>
    </row>
    <row r="18" spans="1:14" ht="15" customHeight="1" x14ac:dyDescent="0.2">
      <c r="A18" s="127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0"/>
    </row>
    <row r="19" spans="1:14" x14ac:dyDescent="0.2">
      <c r="A19" s="127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0"/>
    </row>
    <row r="20" spans="1:14" x14ac:dyDescent="0.2">
      <c r="A20" s="127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0"/>
    </row>
    <row r="21" spans="1:14" ht="13.5" thickBot="1" x14ac:dyDescent="0.25">
      <c r="A21" s="12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0"/>
    </row>
    <row r="22" spans="1:14" ht="15.75" x14ac:dyDescent="0.2">
      <c r="A22" s="127"/>
      <c r="B22" s="177">
        <f>A!$A$14</f>
        <v>1</v>
      </c>
      <c r="C22" s="136"/>
      <c r="D22" s="167">
        <f>A!$B$14</f>
        <v>0.41666666666666669</v>
      </c>
      <c r="E22" s="136"/>
      <c r="F22" s="179" t="str">
        <f>A!$C$14</f>
        <v>1A</v>
      </c>
      <c r="G22" s="173"/>
      <c r="H22" s="170" t="s">
        <v>38</v>
      </c>
      <c r="I22" s="170" t="str">
        <f>A!$D$14</f>
        <v>2A</v>
      </c>
      <c r="J22" s="181"/>
      <c r="K22" s="140"/>
      <c r="L22" s="177"/>
      <c r="M22" s="177"/>
      <c r="N22" s="130"/>
    </row>
    <row r="23" spans="1:14" ht="16.5" thickBot="1" x14ac:dyDescent="0.25">
      <c r="A23" s="127"/>
      <c r="B23" s="178"/>
      <c r="C23" s="136"/>
      <c r="D23" s="168"/>
      <c r="E23" s="136"/>
      <c r="F23" s="180"/>
      <c r="G23" s="175"/>
      <c r="H23" s="172"/>
      <c r="I23" s="172"/>
      <c r="J23" s="182"/>
      <c r="K23" s="140"/>
      <c r="L23" s="178"/>
      <c r="M23" s="178"/>
      <c r="N23" s="130"/>
    </row>
    <row r="24" spans="1:14" x14ac:dyDescent="0.2">
      <c r="A24" s="127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30"/>
    </row>
    <row r="25" spans="1:14" x14ac:dyDescent="0.2">
      <c r="A25" s="127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30"/>
    </row>
    <row r="26" spans="1:14" ht="13.5" thickBot="1" x14ac:dyDescent="0.25">
      <c r="A26" s="127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30"/>
    </row>
    <row r="27" spans="1:14" ht="15.75" x14ac:dyDescent="0.2">
      <c r="A27" s="127"/>
      <c r="B27" s="177">
        <f>A!$A$16</f>
        <v>2</v>
      </c>
      <c r="C27" s="136"/>
      <c r="D27" s="167">
        <f>A!$B$16</f>
        <v>0.4375</v>
      </c>
      <c r="E27" s="136"/>
      <c r="F27" s="169" t="str">
        <f>A!$C$16</f>
        <v>3A</v>
      </c>
      <c r="G27" s="170"/>
      <c r="H27" s="170" t="s">
        <v>38</v>
      </c>
      <c r="I27" s="173" t="str">
        <f>A!$D$16</f>
        <v>1A</v>
      </c>
      <c r="J27" s="174"/>
      <c r="K27" s="140"/>
      <c r="L27" s="177"/>
      <c r="M27" s="177"/>
      <c r="N27" s="130"/>
    </row>
    <row r="28" spans="1:14" ht="16.5" thickBot="1" x14ac:dyDescent="0.25">
      <c r="A28" s="127"/>
      <c r="B28" s="178"/>
      <c r="C28" s="136"/>
      <c r="D28" s="168"/>
      <c r="E28" s="136"/>
      <c r="F28" s="171"/>
      <c r="G28" s="172"/>
      <c r="H28" s="172"/>
      <c r="I28" s="175"/>
      <c r="J28" s="176"/>
      <c r="K28" s="140"/>
      <c r="L28" s="178"/>
      <c r="M28" s="178"/>
      <c r="N28" s="130"/>
    </row>
    <row r="29" spans="1:14" x14ac:dyDescent="0.2">
      <c r="A29" s="127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30"/>
    </row>
    <row r="30" spans="1:14" x14ac:dyDescent="0.2">
      <c r="A30" s="127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30"/>
    </row>
    <row r="31" spans="1:14" ht="13.5" thickBot="1" x14ac:dyDescent="0.25">
      <c r="A31" s="127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30"/>
    </row>
    <row r="32" spans="1:14" ht="15.75" x14ac:dyDescent="0.2">
      <c r="A32" s="127"/>
      <c r="B32" s="177">
        <f>A!$A$18</f>
        <v>3</v>
      </c>
      <c r="C32" s="136"/>
      <c r="D32" s="167">
        <f>A!$B$18</f>
        <v>0.45833333333333331</v>
      </c>
      <c r="E32" s="136"/>
      <c r="F32" s="169" t="str">
        <f>A!$C$18</f>
        <v>2A</v>
      </c>
      <c r="G32" s="170"/>
      <c r="H32" s="170" t="s">
        <v>38</v>
      </c>
      <c r="I32" s="173" t="str">
        <f>A!$D$18</f>
        <v>3A</v>
      </c>
      <c r="J32" s="174"/>
      <c r="K32" s="140"/>
      <c r="L32" s="177"/>
      <c r="M32" s="177"/>
      <c r="N32" s="130"/>
    </row>
    <row r="33" spans="1:14" ht="16.5" thickBot="1" x14ac:dyDescent="0.25">
      <c r="A33" s="127"/>
      <c r="B33" s="178"/>
      <c r="C33" s="136"/>
      <c r="D33" s="168"/>
      <c r="E33" s="136"/>
      <c r="F33" s="171"/>
      <c r="G33" s="172"/>
      <c r="H33" s="172"/>
      <c r="I33" s="175"/>
      <c r="J33" s="176"/>
      <c r="K33" s="140"/>
      <c r="L33" s="178"/>
      <c r="M33" s="178"/>
      <c r="N33" s="130"/>
    </row>
    <row r="34" spans="1:14" x14ac:dyDescent="0.2">
      <c r="A34" s="127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30"/>
    </row>
    <row r="35" spans="1:14" x14ac:dyDescent="0.2">
      <c r="A35" s="127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30"/>
    </row>
    <row r="36" spans="1:14" ht="13.5" thickBot="1" x14ac:dyDescent="0.25">
      <c r="A36" s="127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30"/>
    </row>
    <row r="37" spans="1:14" ht="15.75" x14ac:dyDescent="0.2">
      <c r="A37" s="127"/>
      <c r="B37" s="177">
        <f>A!$A$20</f>
        <v>4</v>
      </c>
      <c r="C37" s="136"/>
      <c r="D37" s="167">
        <f>A!$B$20</f>
        <v>0.47916666666666663</v>
      </c>
      <c r="E37" s="136"/>
      <c r="F37" s="179" t="str">
        <f>A!$C$20</f>
        <v>1A</v>
      </c>
      <c r="G37" s="173"/>
      <c r="H37" s="170" t="s">
        <v>38</v>
      </c>
      <c r="I37" s="170" t="str">
        <f>A!$D$20</f>
        <v>2A</v>
      </c>
      <c r="J37" s="181"/>
      <c r="K37" s="140"/>
      <c r="L37" s="177"/>
      <c r="M37" s="177"/>
      <c r="N37" s="130"/>
    </row>
    <row r="38" spans="1:14" ht="16.5" thickBot="1" x14ac:dyDescent="0.25">
      <c r="A38" s="127"/>
      <c r="B38" s="178"/>
      <c r="C38" s="136"/>
      <c r="D38" s="168"/>
      <c r="E38" s="136"/>
      <c r="F38" s="180"/>
      <c r="G38" s="175"/>
      <c r="H38" s="172"/>
      <c r="I38" s="172"/>
      <c r="J38" s="182"/>
      <c r="K38" s="140"/>
      <c r="L38" s="178"/>
      <c r="M38" s="178"/>
      <c r="N38" s="130"/>
    </row>
    <row r="39" spans="1:14" x14ac:dyDescent="0.2">
      <c r="A39" s="127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30"/>
    </row>
    <row r="40" spans="1:14" x14ac:dyDescent="0.2">
      <c r="A40" s="127"/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30"/>
    </row>
    <row r="41" spans="1:14" ht="13.5" thickBot="1" x14ac:dyDescent="0.25">
      <c r="A41" s="127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30"/>
    </row>
    <row r="42" spans="1:14" ht="15.75" x14ac:dyDescent="0.2">
      <c r="A42" s="127"/>
      <c r="B42" s="177">
        <f>A!$A$22</f>
        <v>5</v>
      </c>
      <c r="C42" s="136"/>
      <c r="D42" s="167">
        <f>A!$B$22</f>
        <v>0.49999999999999994</v>
      </c>
      <c r="E42" s="136"/>
      <c r="F42" s="169" t="str">
        <f>A!$C$22</f>
        <v>3A</v>
      </c>
      <c r="G42" s="170"/>
      <c r="H42" s="170" t="s">
        <v>38</v>
      </c>
      <c r="I42" s="173" t="str">
        <f>A!$D$22</f>
        <v>1A</v>
      </c>
      <c r="J42" s="174"/>
      <c r="K42" s="140"/>
      <c r="L42" s="177"/>
      <c r="M42" s="177"/>
      <c r="N42" s="130"/>
    </row>
    <row r="43" spans="1:14" ht="16.5" thickBot="1" x14ac:dyDescent="0.25">
      <c r="A43" s="127"/>
      <c r="B43" s="178"/>
      <c r="C43" s="136"/>
      <c r="D43" s="168"/>
      <c r="E43" s="136"/>
      <c r="F43" s="171"/>
      <c r="G43" s="172"/>
      <c r="H43" s="172"/>
      <c r="I43" s="175"/>
      <c r="J43" s="176"/>
      <c r="K43" s="140"/>
      <c r="L43" s="178"/>
      <c r="M43" s="178"/>
      <c r="N43" s="130"/>
    </row>
    <row r="44" spans="1:14" x14ac:dyDescent="0.2">
      <c r="A44" s="127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30"/>
    </row>
    <row r="45" spans="1:14" x14ac:dyDescent="0.2">
      <c r="A45" s="127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30"/>
    </row>
    <row r="46" spans="1:14" ht="13.5" thickBot="1" x14ac:dyDescent="0.25">
      <c r="A46" s="127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30"/>
    </row>
    <row r="47" spans="1:14" ht="15.75" x14ac:dyDescent="0.2">
      <c r="A47" s="127"/>
      <c r="B47" s="177">
        <f>A!$A$24</f>
        <v>6</v>
      </c>
      <c r="C47" s="136"/>
      <c r="D47" s="167">
        <f>A!$B$24</f>
        <v>0.52083333333333326</v>
      </c>
      <c r="E47" s="136"/>
      <c r="F47" s="169" t="str">
        <f>A!$C$24</f>
        <v>2A</v>
      </c>
      <c r="G47" s="170"/>
      <c r="H47" s="170" t="s">
        <v>38</v>
      </c>
      <c r="I47" s="173" t="str">
        <f>A!$D$24</f>
        <v>3A</v>
      </c>
      <c r="J47" s="174"/>
      <c r="K47" s="140"/>
      <c r="L47" s="177"/>
      <c r="M47" s="177"/>
      <c r="N47" s="130"/>
    </row>
    <row r="48" spans="1:14" ht="16.5" thickBot="1" x14ac:dyDescent="0.25">
      <c r="A48" s="127"/>
      <c r="B48" s="178"/>
      <c r="C48" s="136"/>
      <c r="D48" s="168"/>
      <c r="E48" s="136"/>
      <c r="F48" s="171"/>
      <c r="G48" s="172"/>
      <c r="H48" s="172"/>
      <c r="I48" s="175"/>
      <c r="J48" s="176"/>
      <c r="K48" s="140"/>
      <c r="L48" s="178"/>
      <c r="M48" s="178"/>
      <c r="N48" s="130"/>
    </row>
    <row r="49" spans="1:14" x14ac:dyDescent="0.2">
      <c r="A49" s="127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0"/>
    </row>
    <row r="50" spans="1:14" ht="13.5" thickBot="1" x14ac:dyDescent="0.25">
      <c r="A50" s="142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4"/>
    </row>
    <row r="52" spans="1:14" ht="15" customHeight="1" x14ac:dyDescent="0.2"/>
    <row r="58" spans="1:14" ht="15" customHeight="1" x14ac:dyDescent="0.2"/>
  </sheetData>
  <mergeCells count="55">
    <mergeCell ref="C11:L11"/>
    <mergeCell ref="B2:I4"/>
    <mergeCell ref="J2:J4"/>
    <mergeCell ref="C8:L8"/>
    <mergeCell ref="C9:L9"/>
    <mergeCell ref="C10:L10"/>
    <mergeCell ref="C12:L12"/>
    <mergeCell ref="B16:B17"/>
    <mergeCell ref="D16:D17"/>
    <mergeCell ref="F16:G17"/>
    <mergeCell ref="H16:H17"/>
    <mergeCell ref="I16:J17"/>
    <mergeCell ref="L16:M16"/>
    <mergeCell ref="M22:M23"/>
    <mergeCell ref="B22:B23"/>
    <mergeCell ref="D22:D23"/>
    <mergeCell ref="F22:G23"/>
    <mergeCell ref="H22:H23"/>
    <mergeCell ref="I22:J23"/>
    <mergeCell ref="L22:L23"/>
    <mergeCell ref="M27:M28"/>
    <mergeCell ref="B37:B38"/>
    <mergeCell ref="D37:D38"/>
    <mergeCell ref="F37:G38"/>
    <mergeCell ref="H37:H38"/>
    <mergeCell ref="I37:J38"/>
    <mergeCell ref="L37:L38"/>
    <mergeCell ref="M37:M38"/>
    <mergeCell ref="B27:B28"/>
    <mergeCell ref="D27:D28"/>
    <mergeCell ref="F27:G28"/>
    <mergeCell ref="H27:H28"/>
    <mergeCell ref="I27:J28"/>
    <mergeCell ref="L27:L28"/>
    <mergeCell ref="M47:M48"/>
    <mergeCell ref="B47:B48"/>
    <mergeCell ref="M32:M33"/>
    <mergeCell ref="B32:B33"/>
    <mergeCell ref="D32:D33"/>
    <mergeCell ref="F32:G33"/>
    <mergeCell ref="H32:H33"/>
    <mergeCell ref="I32:J33"/>
    <mergeCell ref="L32:L33"/>
    <mergeCell ref="M42:M43"/>
    <mergeCell ref="B42:B43"/>
    <mergeCell ref="D42:D43"/>
    <mergeCell ref="F42:G43"/>
    <mergeCell ref="H42:H43"/>
    <mergeCell ref="I42:J43"/>
    <mergeCell ref="L42:L43"/>
    <mergeCell ref="D47:D48"/>
    <mergeCell ref="F47:G48"/>
    <mergeCell ref="H47:H48"/>
    <mergeCell ref="I47:J48"/>
    <mergeCell ref="L47:L48"/>
  </mergeCells>
  <printOptions horizontalCentered="1" verticalCentered="1"/>
  <pageMargins left="0.75" right="0.75" top="0.98425196850393704" bottom="0.98425196850393704" header="0" footer="0"/>
  <pageSetup paperSize="9" scale="95" fitToHeight="2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A</vt:lpstr>
      <vt:lpstr>Campos</vt:lpstr>
      <vt:lpstr>A!Área_de_Impressão</vt:lpstr>
      <vt:lpstr>Campos!Área_de_Impressão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dcterms:created xsi:type="dcterms:W3CDTF">2013-06-04T21:46:43Z</dcterms:created>
  <dcterms:modified xsi:type="dcterms:W3CDTF">2013-06-04T22:08:00Z</dcterms:modified>
</cp:coreProperties>
</file>