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A" sheetId="3" r:id="rId1"/>
    <sheet name="Campos" sheetId="5" r:id="rId2"/>
  </sheets>
  <definedNames>
    <definedName name="_xlnm.Print_Area" localSheetId="0">A!$A$1:$BB$24</definedName>
    <definedName name="_xlnm.Print_Area" localSheetId="1">Campos!$A$1:$N$50</definedName>
  </definedNames>
  <calcPr calcId="145621"/>
</workbook>
</file>

<file path=xl/calcChain.xml><?xml version="1.0" encoding="utf-8"?>
<calcChain xmlns="http://schemas.openxmlformats.org/spreadsheetml/2006/main">
  <c r="AP28" i="3" l="1"/>
  <c r="AP29" i="3"/>
  <c r="AP27" i="3"/>
  <c r="BB29" i="3"/>
  <c r="BB28" i="3"/>
  <c r="BB27" i="3"/>
  <c r="AU27" i="3"/>
  <c r="AT27" i="3"/>
  <c r="C8" i="5"/>
  <c r="BO31" i="3"/>
  <c r="BR31" i="3" s="1"/>
  <c r="BN31" i="3"/>
  <c r="BM31" i="3"/>
  <c r="BL31" i="3"/>
  <c r="BK31" i="3"/>
  <c r="BI31" i="3"/>
  <c r="BH31" i="3" s="1"/>
  <c r="BG31" i="3"/>
  <c r="BQ31" i="3" s="1"/>
  <c r="BS31" i="3" s="1"/>
  <c r="AK23" i="3"/>
  <c r="AJ23" i="3"/>
  <c r="AI23" i="3"/>
  <c r="AH23" i="3"/>
  <c r="AG23" i="3"/>
  <c r="AE23" i="3"/>
  <c r="AD23" i="3"/>
  <c r="AC23" i="3"/>
  <c r="AB23" i="3"/>
  <c r="AA23" i="3"/>
  <c r="G23" i="3"/>
  <c r="Y23" i="3" s="1"/>
  <c r="F23" i="3"/>
  <c r="AK21" i="3"/>
  <c r="AJ21" i="3"/>
  <c r="AI21" i="3"/>
  <c r="AH21" i="3"/>
  <c r="AG21" i="3"/>
  <c r="AE21" i="3"/>
  <c r="AD21" i="3"/>
  <c r="AC21" i="3"/>
  <c r="AB21" i="3"/>
  <c r="AA21" i="3"/>
  <c r="G21" i="3"/>
  <c r="AT29" i="3" s="1"/>
  <c r="F21" i="3"/>
  <c r="AU29" i="3" s="1"/>
  <c r="AK19" i="3"/>
  <c r="AJ19" i="3"/>
  <c r="AI19" i="3"/>
  <c r="AH19" i="3"/>
  <c r="AG19" i="3"/>
  <c r="AE19" i="3"/>
  <c r="AD19" i="3"/>
  <c r="AC19" i="3"/>
  <c r="AB19" i="3"/>
  <c r="AA19" i="3"/>
  <c r="G19" i="3"/>
  <c r="AU28" i="3" s="1"/>
  <c r="F19" i="3"/>
  <c r="AT28" i="3" s="1"/>
  <c r="J2" i="5"/>
  <c r="D22" i="5"/>
  <c r="B22" i="5"/>
  <c r="C9" i="5"/>
  <c r="AV29" i="3" l="1"/>
  <c r="AV27" i="3"/>
  <c r="AV28" i="3"/>
  <c r="S23" i="3"/>
  <c r="C11" i="5"/>
  <c r="BG30" i="3"/>
  <c r="BQ30" i="3" s="1"/>
  <c r="BS30" i="3" s="1"/>
  <c r="D19" i="3"/>
  <c r="I22" i="5" s="1"/>
  <c r="R19" i="3"/>
  <c r="T19" i="3"/>
  <c r="V19" i="3"/>
  <c r="X19" i="3"/>
  <c r="A21" i="3"/>
  <c r="C21" i="3"/>
  <c r="F32" i="5" s="1"/>
  <c r="E21" i="3"/>
  <c r="S21" i="3"/>
  <c r="U21" i="3"/>
  <c r="W21" i="3"/>
  <c r="AS29" i="3" s="1"/>
  <c r="Y21" i="3"/>
  <c r="D23" i="3"/>
  <c r="I42" i="5" s="1"/>
  <c r="R23" i="3"/>
  <c r="T23" i="3"/>
  <c r="V23" i="3"/>
  <c r="X23" i="3"/>
  <c r="BG28" i="3"/>
  <c r="BQ28" i="3" s="1"/>
  <c r="C10" i="5"/>
  <c r="BG29" i="3"/>
  <c r="BQ29" i="3" s="1"/>
  <c r="C19" i="3"/>
  <c r="F22" i="5" s="1"/>
  <c r="S19" i="3"/>
  <c r="U19" i="3"/>
  <c r="W19" i="3"/>
  <c r="Y19" i="3"/>
  <c r="B21" i="3"/>
  <c r="D21" i="3"/>
  <c r="I32" i="5" s="1"/>
  <c r="R21" i="3"/>
  <c r="T21" i="3"/>
  <c r="V21" i="3"/>
  <c r="X21" i="3"/>
  <c r="C23" i="3"/>
  <c r="F42" i="5" s="1"/>
  <c r="E23" i="3"/>
  <c r="U23" i="3"/>
  <c r="W23" i="3"/>
  <c r="BU31" i="3"/>
  <c r="BV31" i="3" s="1"/>
  <c r="AR29" i="3" l="1"/>
  <c r="AS27" i="3"/>
  <c r="AR28" i="3"/>
  <c r="AS28" i="3"/>
  <c r="BK29" i="3" s="1"/>
  <c r="AR27" i="3"/>
  <c r="AW29" i="3"/>
  <c r="BL30" i="3" s="1"/>
  <c r="AX29" i="3"/>
  <c r="AY29" i="3" s="1"/>
  <c r="AX27" i="3"/>
  <c r="AY27" i="3" s="1"/>
  <c r="AW28" i="3"/>
  <c r="AX28" i="3"/>
  <c r="AY28" i="3" s="1"/>
  <c r="AW27" i="3"/>
  <c r="BK30" i="3"/>
  <c r="BI30" i="3"/>
  <c r="D32" i="5"/>
  <c r="B23" i="3"/>
  <c r="D42" i="5" s="1"/>
  <c r="BK28" i="3"/>
  <c r="BL28" i="3"/>
  <c r="BT31" i="3"/>
  <c r="BL29" i="3"/>
  <c r="B32" i="5"/>
  <c r="A23" i="3"/>
  <c r="B42" i="5" s="1"/>
  <c r="BH30" i="3" l="1"/>
  <c r="BA27" i="3"/>
  <c r="AQ27" i="3"/>
  <c r="AQ28" i="3"/>
  <c r="BA28" i="3"/>
  <c r="BA29" i="3"/>
  <c r="AQ29" i="3"/>
  <c r="BO30" i="3"/>
  <c r="BI28" i="3"/>
  <c r="BH28" i="3" s="1"/>
  <c r="BO28" i="3"/>
  <c r="BR28" i="3" s="1"/>
  <c r="BM28" i="3"/>
  <c r="BN28" i="3"/>
  <c r="BN30" i="3"/>
  <c r="BM30" i="3"/>
  <c r="BM29" i="3"/>
  <c r="BN29" i="3"/>
  <c r="BI29" i="3"/>
  <c r="BH29" i="3" s="1"/>
  <c r="BO29" i="3"/>
  <c r="BR29" i="3" s="1"/>
  <c r="BS29" i="3" s="1"/>
  <c r="BR30" i="3" l="1"/>
  <c r="BT30" i="3"/>
  <c r="BT29" i="3"/>
  <c r="BU29" i="3"/>
  <c r="BS28" i="3"/>
  <c r="BT28" i="3" s="1"/>
  <c r="BV29" i="3" l="1"/>
  <c r="BW29" i="3"/>
  <c r="BX29" i="3" s="1"/>
  <c r="BU28" i="3"/>
  <c r="BV28" i="3" s="1"/>
  <c r="BU30" i="3"/>
  <c r="BW30" i="3" l="1"/>
  <c r="BX30" i="3" s="1"/>
  <c r="BY30" i="3" s="1"/>
  <c r="BV30" i="3"/>
  <c r="BY29" i="3"/>
  <c r="BZ29" i="3" s="1"/>
  <c r="BW28" i="3"/>
  <c r="BW31" i="3"/>
  <c r="BX28" i="3" l="1"/>
  <c r="CF28" i="3" s="1"/>
  <c r="CE28" i="3"/>
  <c r="BY31" i="3"/>
  <c r="BZ31" i="3" s="1"/>
  <c r="CA31" i="3" s="1"/>
  <c r="CB31" i="3" s="1"/>
  <c r="BX31" i="3"/>
  <c r="CA29" i="3"/>
  <c r="CA30" i="3"/>
  <c r="CB30" i="3" s="1"/>
  <c r="BZ30" i="3"/>
  <c r="CC30" i="3" l="1"/>
  <c r="CE30" i="3" s="1"/>
  <c r="CQ28" i="3"/>
  <c r="CG28" i="3"/>
  <c r="CB29" i="3"/>
  <c r="CF29" i="3" s="1"/>
  <c r="CE29" i="3"/>
  <c r="CC31" i="3"/>
  <c r="CO28" i="3"/>
  <c r="CD30" i="3" l="1"/>
  <c r="CF30" i="3" s="1"/>
  <c r="CQ29" i="3"/>
  <c r="CG29" i="3"/>
  <c r="CE31" i="3"/>
  <c r="CD31" i="3"/>
  <c r="CF31" i="3" s="1"/>
  <c r="CQ30" i="3"/>
  <c r="CG30" i="3"/>
  <c r="CH30" i="3"/>
  <c r="CI30" i="3" l="1"/>
  <c r="CJ30" i="3"/>
  <c r="CH28" i="3"/>
  <c r="CP28" i="3" s="1"/>
  <c r="CH29" i="3"/>
  <c r="CQ31" i="3"/>
  <c r="CG31" i="3"/>
  <c r="CH31" i="3"/>
  <c r="CJ29" i="3" l="1"/>
  <c r="CI29" i="3"/>
  <c r="CK31" i="3"/>
  <c r="CI31" i="3"/>
  <c r="CJ31" i="3"/>
  <c r="DG28" i="3"/>
  <c r="CR28" i="3"/>
  <c r="CS28" i="3" s="1"/>
  <c r="DO28" i="3" l="1"/>
  <c r="DM28" i="3"/>
  <c r="DK28" i="3"/>
  <c r="DI28" i="3"/>
  <c r="DP28" i="3"/>
  <c r="DN28" i="3"/>
  <c r="DL28" i="3"/>
  <c r="DJ28" i="3"/>
  <c r="DH28" i="3"/>
  <c r="CK30" i="3"/>
  <c r="CO29" i="3"/>
  <c r="CK29" i="3"/>
  <c r="CP29" i="3" s="1"/>
  <c r="CM31" i="3"/>
  <c r="CL31" i="3"/>
  <c r="DG29" i="3" l="1"/>
  <c r="CR29" i="3"/>
  <c r="CM30" i="3"/>
  <c r="CL30" i="3"/>
  <c r="DQ28" i="3"/>
  <c r="DR28" i="3"/>
  <c r="CO30" i="3" l="1"/>
  <c r="CN31" i="3"/>
  <c r="CN30" i="3"/>
  <c r="CP30" i="3" s="1"/>
  <c r="CS29" i="3"/>
  <c r="CT29" i="3"/>
  <c r="DP29" i="3"/>
  <c r="DN29" i="3"/>
  <c r="DL29" i="3"/>
  <c r="DJ29" i="3"/>
  <c r="DH29" i="3"/>
  <c r="DO29" i="3"/>
  <c r="DM29" i="3"/>
  <c r="DK29" i="3"/>
  <c r="DI29" i="3"/>
  <c r="DR29" i="3" l="1"/>
  <c r="DQ29" i="3"/>
  <c r="CO31" i="3"/>
  <c r="CP31" i="3"/>
  <c r="CU29" i="3"/>
  <c r="CV29" i="3"/>
  <c r="CW29" i="3" s="1"/>
  <c r="DG30" i="3"/>
  <c r="CR30" i="3"/>
  <c r="CS30" i="3" s="1"/>
  <c r="CT30" i="3" l="1"/>
  <c r="CT28" i="3"/>
  <c r="CU28" i="3" s="1"/>
  <c r="DG31" i="3"/>
  <c r="CR31" i="3"/>
  <c r="DS29" i="3"/>
  <c r="DS28" i="3"/>
  <c r="DP30" i="3"/>
  <c r="DN30" i="3"/>
  <c r="DL30" i="3"/>
  <c r="DJ30" i="3"/>
  <c r="DH30" i="3"/>
  <c r="DO30" i="3"/>
  <c r="DM30" i="3"/>
  <c r="DK30" i="3"/>
  <c r="DI30" i="3"/>
  <c r="DR30" i="3" l="1"/>
  <c r="DQ30" i="3"/>
  <c r="DT29" i="3"/>
  <c r="DU29" i="3"/>
  <c r="DP31" i="3"/>
  <c r="DN31" i="3"/>
  <c r="DL31" i="3"/>
  <c r="DJ31" i="3"/>
  <c r="DH31" i="3"/>
  <c r="DO31" i="3"/>
  <c r="DM31" i="3"/>
  <c r="DK31" i="3"/>
  <c r="DI31" i="3"/>
  <c r="DU28" i="3"/>
  <c r="DT28" i="3"/>
  <c r="CS31" i="3"/>
  <c r="CT31" i="3"/>
  <c r="CU31" i="3" s="1"/>
  <c r="CV31" i="3" s="1"/>
  <c r="CU30" i="3"/>
  <c r="CV30" i="3"/>
  <c r="CW30" i="3" s="1"/>
  <c r="CX30" i="3" l="1"/>
  <c r="CX29" i="3"/>
  <c r="CY29" i="3" s="1"/>
  <c r="CW31" i="3"/>
  <c r="CX31" i="3"/>
  <c r="CY31" i="3" s="1"/>
  <c r="CZ31" i="3" s="1"/>
  <c r="DA31" i="3" s="1"/>
  <c r="CV28" i="3"/>
  <c r="DR31" i="3"/>
  <c r="DQ31" i="3"/>
  <c r="DS31" i="3" l="1"/>
  <c r="DS30" i="3"/>
  <c r="DT30" i="3" s="1"/>
  <c r="DT31" i="3"/>
  <c r="DU31" i="3"/>
  <c r="CZ29" i="3"/>
  <c r="DD28" i="3"/>
  <c r="CW28" i="3"/>
  <c r="DE28" i="3" s="1"/>
  <c r="CY30" i="3"/>
  <c r="CZ30" i="3"/>
  <c r="DA30" i="3" s="1"/>
  <c r="DB30" i="3" s="1"/>
  <c r="DU30" i="3" l="1"/>
  <c r="DV28" i="3" s="1"/>
  <c r="DC30" i="3"/>
  <c r="DE30" i="3" s="1"/>
  <c r="DD30" i="3"/>
  <c r="DA29" i="3"/>
  <c r="DE29" i="3" s="1"/>
  <c r="DD29" i="3"/>
  <c r="DB31" i="3"/>
  <c r="DV30" i="3"/>
  <c r="DV29" i="3"/>
  <c r="DV31" i="3"/>
  <c r="DX29" i="3" l="1"/>
  <c r="DW29" i="3"/>
  <c r="DX30" i="3"/>
  <c r="DW30" i="3"/>
  <c r="DX31" i="3"/>
  <c r="DW31" i="3"/>
  <c r="DW28" i="3"/>
  <c r="DX28" i="3"/>
  <c r="DC31" i="3"/>
  <c r="DE31" i="3" s="1"/>
  <c r="DD31" i="3"/>
  <c r="DY30" i="3" l="1"/>
  <c r="DY29" i="3"/>
  <c r="DY31" i="3"/>
  <c r="DY28" i="3"/>
  <c r="EA28" i="3" l="1"/>
  <c r="EB28" i="3"/>
  <c r="DZ28" i="3"/>
  <c r="EB29" i="3"/>
  <c r="DZ29" i="3"/>
  <c r="EA29" i="3"/>
  <c r="EB31" i="3"/>
  <c r="DZ31" i="3"/>
  <c r="EA31" i="3"/>
  <c r="EB30" i="3"/>
  <c r="DZ30" i="3"/>
  <c r="EA30" i="3"/>
  <c r="EC31" i="3" l="1"/>
  <c r="EC30" i="3"/>
  <c r="EC28" i="3"/>
  <c r="EC29" i="3"/>
  <c r="EF29" i="3" l="1"/>
  <c r="ED29" i="3"/>
  <c r="EE29" i="3"/>
  <c r="EF30" i="3"/>
  <c r="ED30" i="3"/>
  <c r="EE30" i="3"/>
  <c r="EE28" i="3"/>
  <c r="EF28" i="3"/>
  <c r="ED28" i="3"/>
  <c r="EF31" i="3"/>
  <c r="ED31" i="3"/>
  <c r="EE31" i="3"/>
  <c r="EG31" i="3" l="1"/>
  <c r="EG29" i="3"/>
  <c r="EG30" i="3"/>
  <c r="EG28" i="3"/>
  <c r="EI28" i="3" l="1"/>
  <c r="EJ28" i="3"/>
  <c r="EH28" i="3"/>
  <c r="EJ29" i="3"/>
  <c r="EH29" i="3"/>
  <c r="EI29" i="3"/>
  <c r="EJ30" i="3"/>
  <c r="EH30" i="3"/>
  <c r="EI30" i="3"/>
  <c r="EJ31" i="3"/>
  <c r="EH31" i="3"/>
  <c r="EI31" i="3"/>
  <c r="EK30" i="3" l="1"/>
  <c r="EK29" i="3"/>
  <c r="EK31" i="3"/>
  <c r="EK28" i="3"/>
  <c r="EO28" i="3" l="1"/>
  <c r="EM28" i="3"/>
  <c r="EN28" i="3"/>
  <c r="EL28" i="3"/>
  <c r="EN29" i="3"/>
  <c r="EL29" i="3"/>
  <c r="EO29" i="3"/>
  <c r="EM29" i="3"/>
  <c r="EN31" i="3"/>
  <c r="EL31" i="3"/>
  <c r="EO31" i="3"/>
  <c r="EM31" i="3"/>
  <c r="EN30" i="3"/>
  <c r="EL30" i="3"/>
  <c r="EO30" i="3"/>
  <c r="EM30" i="3"/>
  <c r="EV30" i="3" l="1"/>
  <c r="AY22" i="3" s="1"/>
  <c r="ET30" i="3"/>
  <c r="AW22" i="3" s="1"/>
  <c r="ER30" i="3"/>
  <c r="EP30" i="3"/>
  <c r="AQ22" i="3" s="1"/>
  <c r="EW30" i="3"/>
  <c r="BA22" i="3" s="1"/>
  <c r="EU30" i="3"/>
  <c r="AX22" i="3" s="1"/>
  <c r="ES30" i="3"/>
  <c r="AS22" i="3" s="1"/>
  <c r="EQ30" i="3"/>
  <c r="AR22" i="3" s="1"/>
  <c r="AP22" i="3"/>
  <c r="EV31" i="3"/>
  <c r="ET31" i="3"/>
  <c r="ER31" i="3"/>
  <c r="EP31" i="3"/>
  <c r="EW31" i="3"/>
  <c r="EU31" i="3"/>
  <c r="ES31" i="3"/>
  <c r="EQ31" i="3"/>
  <c r="EV29" i="3"/>
  <c r="AY21" i="3" s="1"/>
  <c r="ET29" i="3"/>
  <c r="AW21" i="3" s="1"/>
  <c r="ER29" i="3"/>
  <c r="EP29" i="3"/>
  <c r="AQ21" i="3" s="1"/>
  <c r="EW29" i="3"/>
  <c r="BA21" i="3" s="1"/>
  <c r="EU29" i="3"/>
  <c r="AX21" i="3" s="1"/>
  <c r="ES29" i="3"/>
  <c r="AS21" i="3" s="1"/>
  <c r="EQ29" i="3"/>
  <c r="AR21" i="3" s="1"/>
  <c r="AP21" i="3"/>
  <c r="EW28" i="3"/>
  <c r="BA20" i="3" s="1"/>
  <c r="EU28" i="3"/>
  <c r="AX20" i="3" s="1"/>
  <c r="ES28" i="3"/>
  <c r="AS20" i="3" s="1"/>
  <c r="EQ28" i="3"/>
  <c r="AR20" i="3" s="1"/>
  <c r="EV28" i="3"/>
  <c r="AY20" i="3" s="1"/>
  <c r="ET28" i="3"/>
  <c r="AW20" i="3" s="1"/>
  <c r="ER28" i="3"/>
  <c r="EP28" i="3"/>
  <c r="AQ20" i="3" s="1"/>
  <c r="AP20" i="3"/>
</calcChain>
</file>

<file path=xl/sharedStrings.xml><?xml version="1.0" encoding="utf-8"?>
<sst xmlns="http://schemas.openxmlformats.org/spreadsheetml/2006/main" count="96" uniqueCount="45">
  <si>
    <t>Result</t>
  </si>
  <si>
    <t>Set I</t>
  </si>
  <si>
    <t>Set II</t>
  </si>
  <si>
    <t>Set III</t>
  </si>
  <si>
    <t>Set IV</t>
  </si>
  <si>
    <t>Set V</t>
  </si>
  <si>
    <t>Classificação - Fase Final</t>
  </si>
  <si>
    <t>N.º J.</t>
  </si>
  <si>
    <t>Hora</t>
  </si>
  <si>
    <t>Equipa A</t>
  </si>
  <si>
    <t>Equipa B</t>
  </si>
  <si>
    <t>Campo</t>
  </si>
  <si>
    <t>A</t>
  </si>
  <si>
    <t>B</t>
  </si>
  <si>
    <t>Pontos</t>
  </si>
  <si>
    <t>Vit/Derr</t>
  </si>
  <si>
    <t>Class.</t>
  </si>
  <si>
    <t>Clubes</t>
  </si>
  <si>
    <t>J</t>
  </si>
  <si>
    <t>V</t>
  </si>
  <si>
    <t>D</t>
  </si>
  <si>
    <t>Set +</t>
  </si>
  <si>
    <t>Set -</t>
  </si>
  <si>
    <t>Set Av</t>
  </si>
  <si>
    <t>Pts +</t>
  </si>
  <si>
    <t>Pts -</t>
  </si>
  <si>
    <t>P.Av</t>
  </si>
  <si>
    <t>FC</t>
  </si>
  <si>
    <t>PONTOS</t>
  </si>
  <si>
    <t>1º</t>
  </si>
  <si>
    <t>2º</t>
  </si>
  <si>
    <t>3º</t>
  </si>
  <si>
    <t>S Av</t>
  </si>
  <si>
    <t>E</t>
  </si>
  <si>
    <t>P+</t>
  </si>
  <si>
    <t>P-</t>
  </si>
  <si>
    <t>Pts</t>
  </si>
  <si>
    <t>CAMPO</t>
  </si>
  <si>
    <t>N Jogo</t>
  </si>
  <si>
    <t>x</t>
  </si>
  <si>
    <t>Resultado Final</t>
  </si>
  <si>
    <t>1A</t>
  </si>
  <si>
    <t>2A</t>
  </si>
  <si>
    <t>3A</t>
  </si>
  <si>
    <t>SÉRIE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</si>
</sst>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#,##0.000"/>
    <numFmt numFmtId="166" formatCode="0.000"/>
  </numFmts>
  <fonts count="22" x14ac:knownFonts="1">
    <font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sz val="9"/>
      <color indexed="10"/>
      <name val="Calibri"/>
      <family val="2"/>
      <scheme val="minor"/>
    </font>
    <font>
      <sz val="9"/>
      <color indexed="14"/>
      <name val="Calibri"/>
      <family val="2"/>
      <scheme val="minor"/>
    </font>
    <font>
      <sz val="9"/>
      <color indexed="12"/>
      <name val="Calibri"/>
      <family val="2"/>
      <scheme val="minor"/>
    </font>
    <font>
      <sz val="12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indexed="10"/>
      <name val="Calibri"/>
      <family val="2"/>
      <scheme val="minor"/>
    </font>
    <font>
      <b/>
      <sz val="9"/>
      <color indexed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3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89">
    <xf numFmtId="0" fontId="0" fillId="0" borderId="0" xfId="0"/>
    <xf numFmtId="0" fontId="3" fillId="2" borderId="0" xfId="0" applyFont="1" applyFill="1" applyAlignment="1">
      <alignment horizontal="center" vertical="justify"/>
    </xf>
    <xf numFmtId="0" fontId="4" fillId="0" borderId="0" xfId="1" applyFont="1" applyBorder="1" applyAlignment="1">
      <alignment vertical="center"/>
    </xf>
    <xf numFmtId="0" fontId="4" fillId="0" borderId="0" xfId="1" applyFont="1"/>
    <xf numFmtId="0" fontId="5" fillId="0" borderId="0" xfId="1" applyFont="1"/>
    <xf numFmtId="0" fontId="6" fillId="0" borderId="0" xfId="1" applyFont="1" applyBorder="1" applyAlignment="1">
      <alignment horizontal="centerContinuous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7" fillId="2" borderId="0" xfId="0" applyFont="1" applyFill="1" applyAlignment="1">
      <alignment horizontal="left"/>
    </xf>
    <xf numFmtId="0" fontId="6" fillId="0" borderId="0" xfId="1" applyFont="1" applyFill="1" applyAlignment="1">
      <alignment horizontal="centerContinuous" vertical="center"/>
    </xf>
    <xf numFmtId="0" fontId="6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Continuous" vertical="center"/>
    </xf>
    <xf numFmtId="0" fontId="4" fillId="0" borderId="0" xfId="1" applyFont="1" applyAlignment="1">
      <alignment horizontal="center"/>
    </xf>
    <xf numFmtId="0" fontId="4" fillId="0" borderId="0" xfId="1" applyFont="1" applyBorder="1"/>
    <xf numFmtId="0" fontId="4" fillId="0" borderId="0" xfId="1" applyFont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4" fillId="0" borderId="0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Continuous"/>
    </xf>
    <xf numFmtId="0" fontId="8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0" fontId="4" fillId="0" borderId="0" xfId="1" applyFont="1" applyFill="1"/>
    <xf numFmtId="0" fontId="4" fillId="0" borderId="0" xfId="1" applyFont="1" applyFill="1" applyBorder="1"/>
    <xf numFmtId="0" fontId="11" fillId="2" borderId="0" xfId="0" applyFont="1" applyFill="1" applyAlignment="1">
      <alignment horizontal="center" vertical="center"/>
    </xf>
    <xf numFmtId="0" fontId="4" fillId="2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/>
    </xf>
    <xf numFmtId="0" fontId="4" fillId="2" borderId="0" xfId="1" applyFont="1" applyFill="1"/>
    <xf numFmtId="0" fontId="9" fillId="0" borderId="0" xfId="1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/>
    <xf numFmtId="20" fontId="4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left"/>
    </xf>
    <xf numFmtId="164" fontId="6" fillId="0" borderId="2" xfId="1" applyNumberFormat="1" applyFont="1" applyFill="1" applyBorder="1" applyAlignment="1">
      <alignment horizontal="center"/>
    </xf>
    <xf numFmtId="164" fontId="6" fillId="0" borderId="3" xfId="1" applyNumberFormat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/>
    </xf>
    <xf numFmtId="0" fontId="4" fillId="2" borderId="6" xfId="1" applyFont="1" applyFill="1" applyBorder="1" applyAlignment="1">
      <alignment horizontal="center"/>
    </xf>
    <xf numFmtId="0" fontId="8" fillId="0" borderId="0" xfId="1" applyFont="1" applyFill="1"/>
    <xf numFmtId="0" fontId="10" fillId="0" borderId="0" xfId="1" applyFont="1" applyFill="1"/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/>
    <xf numFmtId="0" fontId="7" fillId="2" borderId="9" xfId="0" applyFont="1" applyFill="1" applyBorder="1"/>
    <xf numFmtId="0" fontId="7" fillId="2" borderId="10" xfId="0" applyFont="1" applyFill="1" applyBorder="1"/>
    <xf numFmtId="0" fontId="5" fillId="0" borderId="0" xfId="0" applyFont="1"/>
    <xf numFmtId="164" fontId="6" fillId="0" borderId="0" xfId="1" applyNumberFormat="1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left"/>
    </xf>
    <xf numFmtId="3" fontId="4" fillId="2" borderId="13" xfId="0" applyNumberFormat="1" applyFont="1" applyFill="1" applyBorder="1" applyAlignment="1">
      <alignment horizontal="center"/>
    </xf>
    <xf numFmtId="3" fontId="4" fillId="2" borderId="14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165" fontId="4" fillId="2" borderId="14" xfId="0" applyNumberFormat="1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3" fontId="6" fillId="2" borderId="16" xfId="0" applyNumberFormat="1" applyFont="1" applyFill="1" applyBorder="1" applyAlignment="1">
      <alignment horizontal="center"/>
    </xf>
    <xf numFmtId="0" fontId="7" fillId="2" borderId="17" xfId="0" applyFont="1" applyFill="1" applyBorder="1"/>
    <xf numFmtId="0" fontId="7" fillId="2" borderId="18" xfId="0" applyFont="1" applyFill="1" applyBorder="1" applyAlignment="1">
      <alignment horizontal="left" vertical="center"/>
    </xf>
    <xf numFmtId="0" fontId="7" fillId="2" borderId="19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 vertical="center"/>
    </xf>
    <xf numFmtId="0" fontId="13" fillId="2" borderId="20" xfId="0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/>
    </xf>
    <xf numFmtId="0" fontId="14" fillId="0" borderId="0" xfId="1" applyFont="1" applyFill="1" applyAlignment="1">
      <alignment horizontal="center"/>
    </xf>
    <xf numFmtId="0" fontId="5" fillId="0" borderId="8" xfId="0" applyFont="1" applyBorder="1" applyAlignment="1" applyProtection="1">
      <alignment horizontal="center" vertical="center"/>
    </xf>
    <xf numFmtId="0" fontId="15" fillId="0" borderId="9" xfId="0" applyFont="1" applyBorder="1" applyAlignment="1" applyProtection="1">
      <alignment horizontal="center"/>
    </xf>
    <xf numFmtId="0" fontId="15" fillId="0" borderId="10" xfId="0" applyFont="1" applyBorder="1" applyAlignment="1" applyProtection="1">
      <alignment horizontal="center"/>
    </xf>
    <xf numFmtId="0" fontId="5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vertical="center"/>
    </xf>
    <xf numFmtId="0" fontId="4" fillId="0" borderId="12" xfId="1" applyFont="1" applyFill="1" applyBorder="1" applyAlignment="1">
      <alignment horizontal="left"/>
    </xf>
    <xf numFmtId="0" fontId="5" fillId="0" borderId="0" xfId="0" applyFont="1" applyBorder="1" applyAlignment="1" applyProtection="1">
      <alignment horizontal="center" vertical="center"/>
    </xf>
    <xf numFmtId="0" fontId="14" fillId="0" borderId="16" xfId="1" applyFont="1" applyFill="1" applyBorder="1" applyAlignment="1">
      <alignment horizontal="center"/>
    </xf>
    <xf numFmtId="0" fontId="16" fillId="0" borderId="8" xfId="0" applyFont="1" applyBorder="1" applyAlignment="1" applyProtection="1">
      <alignment vertical="center"/>
    </xf>
    <xf numFmtId="3" fontId="5" fillId="0" borderId="9" xfId="0" applyNumberFormat="1" applyFont="1" applyBorder="1" applyAlignment="1" applyProtection="1">
      <alignment vertical="center"/>
    </xf>
    <xf numFmtId="0" fontId="18" fillId="0" borderId="9" xfId="0" applyFont="1" applyBorder="1" applyAlignment="1" applyProtection="1">
      <alignment vertical="center"/>
    </xf>
    <xf numFmtId="0" fontId="5" fillId="0" borderId="9" xfId="0" applyFont="1" applyBorder="1" applyAlignment="1" applyProtection="1">
      <alignment vertical="center"/>
    </xf>
    <xf numFmtId="0" fontId="5" fillId="0" borderId="10" xfId="0" applyFont="1" applyBorder="1" applyAlignment="1" applyProtection="1">
      <alignment vertical="center"/>
    </xf>
    <xf numFmtId="0" fontId="15" fillId="0" borderId="9" xfId="0" applyFont="1" applyBorder="1" applyAlignment="1" applyProtection="1">
      <alignment vertical="center"/>
    </xf>
    <xf numFmtId="3" fontId="19" fillId="0" borderId="10" xfId="0" applyNumberFormat="1" applyFont="1" applyBorder="1" applyAlignment="1" applyProtection="1">
      <alignment vertical="center"/>
    </xf>
    <xf numFmtId="3" fontId="15" fillId="0" borderId="8" xfId="0" applyNumberFormat="1" applyFont="1" applyBorder="1" applyAlignment="1" applyProtection="1">
      <alignment vertical="center"/>
    </xf>
    <xf numFmtId="0" fontId="15" fillId="0" borderId="10" xfId="0" applyFont="1" applyBorder="1" applyAlignment="1" applyProtection="1">
      <alignment vertical="center"/>
    </xf>
    <xf numFmtId="3" fontId="5" fillId="0" borderId="8" xfId="0" applyNumberFormat="1" applyFont="1" applyBorder="1" applyAlignment="1" applyProtection="1">
      <alignment vertical="center"/>
    </xf>
    <xf numFmtId="3" fontId="20" fillId="0" borderId="10" xfId="0" applyNumberFormat="1" applyFont="1" applyBorder="1" applyAlignment="1" applyProtection="1">
      <alignment vertical="center"/>
    </xf>
    <xf numFmtId="3" fontId="16" fillId="0" borderId="0" xfId="0" applyNumberFormat="1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8" fillId="0" borderId="0" xfId="0" applyFont="1" applyProtection="1"/>
    <xf numFmtId="0" fontId="5" fillId="0" borderId="0" xfId="0" applyFont="1" applyProtection="1"/>
    <xf numFmtId="0" fontId="18" fillId="0" borderId="0" xfId="0" applyFont="1" applyAlignment="1" applyProtection="1">
      <alignment vertical="center"/>
    </xf>
    <xf numFmtId="166" fontId="16" fillId="0" borderId="0" xfId="0" applyNumberFormat="1" applyFont="1" applyAlignment="1" applyProtection="1">
      <alignment horizontal="center" vertical="center"/>
    </xf>
    <xf numFmtId="0" fontId="16" fillId="0" borderId="12" xfId="0" applyFont="1" applyBorder="1" applyAlignment="1" applyProtection="1">
      <alignment vertical="center"/>
    </xf>
    <xf numFmtId="3" fontId="5" fillId="0" borderId="0" xfId="0" applyNumberFormat="1" applyFont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16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vertical="center"/>
    </xf>
    <xf numFmtId="3" fontId="19" fillId="0" borderId="16" xfId="0" applyNumberFormat="1" applyFont="1" applyBorder="1" applyAlignment="1" applyProtection="1">
      <alignment vertical="center"/>
    </xf>
    <xf numFmtId="3" fontId="15" fillId="0" borderId="12" xfId="0" applyNumberFormat="1" applyFont="1" applyBorder="1" applyAlignment="1" applyProtection="1">
      <alignment vertical="center"/>
    </xf>
    <xf numFmtId="0" fontId="15" fillId="0" borderId="16" xfId="0" applyFont="1" applyBorder="1" applyAlignment="1" applyProtection="1">
      <alignment vertical="center"/>
    </xf>
    <xf numFmtId="3" fontId="5" fillId="0" borderId="12" xfId="0" applyNumberFormat="1" applyFont="1" applyBorder="1" applyAlignment="1" applyProtection="1">
      <alignment vertical="center"/>
    </xf>
    <xf numFmtId="3" fontId="20" fillId="0" borderId="16" xfId="0" applyNumberFormat="1" applyFont="1" applyBorder="1" applyAlignment="1" applyProtection="1">
      <alignment vertical="center"/>
    </xf>
    <xf numFmtId="3" fontId="5" fillId="0" borderId="16" xfId="0" applyNumberFormat="1" applyFont="1" applyBorder="1" applyAlignment="1" applyProtection="1">
      <alignment vertical="center"/>
    </xf>
    <xf numFmtId="0" fontId="4" fillId="0" borderId="18" xfId="1" applyFont="1" applyFill="1" applyBorder="1" applyAlignment="1">
      <alignment horizontal="left"/>
    </xf>
    <xf numFmtId="0" fontId="4" fillId="0" borderId="19" xfId="1" applyFont="1" applyFill="1" applyBorder="1" applyAlignment="1">
      <alignment horizontal="center"/>
    </xf>
    <xf numFmtId="0" fontId="5" fillId="0" borderId="19" xfId="0" applyFont="1" applyBorder="1" applyAlignment="1" applyProtection="1">
      <alignment horizontal="center" vertical="center"/>
    </xf>
    <xf numFmtId="0" fontId="14" fillId="0" borderId="20" xfId="1" applyFont="1" applyFill="1" applyBorder="1" applyAlignment="1">
      <alignment horizontal="center"/>
    </xf>
    <xf numFmtId="0" fontId="16" fillId="0" borderId="18" xfId="0" applyFont="1" applyBorder="1" applyAlignment="1" applyProtection="1">
      <alignment vertical="center"/>
    </xf>
    <xf numFmtId="3" fontId="5" fillId="0" borderId="19" xfId="0" applyNumberFormat="1" applyFont="1" applyBorder="1" applyAlignment="1" applyProtection="1">
      <alignment vertical="center"/>
    </xf>
    <xf numFmtId="0" fontId="16" fillId="0" borderId="19" xfId="0" applyFont="1" applyBorder="1" applyAlignment="1" applyProtection="1">
      <alignment vertical="center"/>
    </xf>
    <xf numFmtId="0" fontId="18" fillId="0" borderId="19" xfId="0" applyFont="1" applyBorder="1" applyAlignment="1" applyProtection="1">
      <alignment vertical="center"/>
    </xf>
    <xf numFmtId="3" fontId="5" fillId="0" borderId="20" xfId="0" applyNumberFormat="1" applyFont="1" applyBorder="1" applyAlignment="1" applyProtection="1">
      <alignment vertical="center"/>
    </xf>
    <xf numFmtId="0" fontId="15" fillId="0" borderId="19" xfId="0" applyFont="1" applyBorder="1" applyAlignment="1" applyProtection="1">
      <alignment vertical="center"/>
    </xf>
    <xf numFmtId="3" fontId="19" fillId="0" borderId="20" xfId="0" applyNumberFormat="1" applyFont="1" applyBorder="1" applyAlignment="1" applyProtection="1">
      <alignment vertical="center"/>
    </xf>
    <xf numFmtId="3" fontId="15" fillId="0" borderId="18" xfId="0" applyNumberFormat="1" applyFont="1" applyBorder="1" applyAlignment="1" applyProtection="1">
      <alignment vertical="center"/>
    </xf>
    <xf numFmtId="0" fontId="15" fillId="0" borderId="20" xfId="0" applyFont="1" applyBorder="1" applyAlignment="1" applyProtection="1">
      <alignment vertical="center"/>
    </xf>
    <xf numFmtId="3" fontId="5" fillId="0" borderId="18" xfId="0" applyNumberFormat="1" applyFont="1" applyBorder="1" applyAlignment="1" applyProtection="1">
      <alignment vertical="center"/>
    </xf>
    <xf numFmtId="3" fontId="20" fillId="0" borderId="20" xfId="0" applyNumberFormat="1" applyFont="1" applyBorder="1" applyAlignment="1" applyProtection="1">
      <alignment vertical="center"/>
    </xf>
    <xf numFmtId="20" fontId="5" fillId="0" borderId="0" xfId="1" applyNumberFormat="1" applyFont="1"/>
    <xf numFmtId="0" fontId="4" fillId="2" borderId="0" xfId="0" applyFont="1" applyFill="1" applyAlignment="1">
      <alignment horizontal="left"/>
    </xf>
    <xf numFmtId="0" fontId="5" fillId="0" borderId="21" xfId="1" applyFont="1" applyBorder="1"/>
    <xf numFmtId="0" fontId="5" fillId="0" borderId="22" xfId="1" applyFont="1" applyBorder="1"/>
    <xf numFmtId="0" fontId="5" fillId="0" borderId="23" xfId="1" applyFont="1" applyBorder="1"/>
    <xf numFmtId="0" fontId="5" fillId="0" borderId="24" xfId="1" applyFont="1" applyBorder="1"/>
    <xf numFmtId="0" fontId="21" fillId="0" borderId="21" xfId="0" applyFont="1" applyBorder="1" applyAlignment="1">
      <alignment horizontal="right" vertical="distributed"/>
    </xf>
    <xf numFmtId="0" fontId="21" fillId="0" borderId="22" xfId="0" applyFont="1" applyBorder="1" applyAlignment="1">
      <alignment horizontal="right" vertical="distributed"/>
    </xf>
    <xf numFmtId="0" fontId="21" fillId="0" borderId="22" xfId="0" applyFont="1" applyBorder="1" applyAlignment="1">
      <alignment horizontal="center" vertical="distributed"/>
    </xf>
    <xf numFmtId="0" fontId="5" fillId="0" borderId="22" xfId="0" applyFont="1" applyBorder="1" applyAlignment="1">
      <alignment horizontal="center" vertical="justify"/>
    </xf>
    <xf numFmtId="0" fontId="5" fillId="0" borderId="23" xfId="0" applyFont="1" applyBorder="1" applyAlignment="1">
      <alignment horizontal="center" vertical="justify"/>
    </xf>
    <xf numFmtId="0" fontId="5" fillId="0" borderId="25" xfId="1" applyFont="1" applyBorder="1"/>
    <xf numFmtId="0" fontId="21" fillId="0" borderId="24" xfId="0" applyFont="1" applyBorder="1" applyAlignment="1">
      <alignment horizontal="right" vertical="distributed"/>
    </xf>
    <xf numFmtId="0" fontId="21" fillId="0" borderId="0" xfId="0" applyFont="1" applyBorder="1" applyAlignment="1">
      <alignment horizontal="right" vertical="distributed"/>
    </xf>
    <xf numFmtId="0" fontId="21" fillId="0" borderId="0" xfId="0" applyFont="1" applyBorder="1" applyAlignment="1">
      <alignment horizontal="center" vertical="distributed"/>
    </xf>
    <xf numFmtId="0" fontId="5" fillId="0" borderId="0" xfId="0" applyFont="1" applyBorder="1" applyAlignment="1">
      <alignment horizontal="center" vertical="justify"/>
    </xf>
    <xf numFmtId="0" fontId="5" fillId="0" borderId="25" xfId="0" applyFont="1" applyBorder="1" applyAlignment="1">
      <alignment horizontal="center" vertical="justify"/>
    </xf>
    <xf numFmtId="0" fontId="21" fillId="0" borderId="26" xfId="0" applyFont="1" applyBorder="1" applyAlignment="1">
      <alignment horizontal="right" vertical="distributed"/>
    </xf>
    <xf numFmtId="0" fontId="21" fillId="0" borderId="27" xfId="0" applyFont="1" applyBorder="1" applyAlignment="1">
      <alignment horizontal="right" vertical="distributed"/>
    </xf>
    <xf numFmtId="0" fontId="21" fillId="0" borderId="27" xfId="0" applyFont="1" applyBorder="1" applyAlignment="1">
      <alignment horizontal="center" vertical="distributed"/>
    </xf>
    <xf numFmtId="0" fontId="5" fillId="0" borderId="27" xfId="0" applyFont="1" applyBorder="1" applyAlignment="1">
      <alignment horizontal="center" vertical="justify"/>
    </xf>
    <xf numFmtId="0" fontId="5" fillId="0" borderId="28" xfId="0" applyFont="1" applyBorder="1" applyAlignment="1">
      <alignment horizontal="center" vertical="justify"/>
    </xf>
    <xf numFmtId="0" fontId="5" fillId="0" borderId="0" xfId="1" applyFont="1" applyBorder="1"/>
    <xf numFmtId="0" fontId="11" fillId="0" borderId="21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5" fillId="0" borderId="21" xfId="1" applyFont="1" applyBorder="1" applyAlignment="1">
      <alignment horizontal="center"/>
    </xf>
    <xf numFmtId="0" fontId="5" fillId="0" borderId="22" xfId="1" applyFont="1" applyBorder="1" applyAlignment="1">
      <alignment horizontal="center"/>
    </xf>
    <xf numFmtId="0" fontId="5" fillId="0" borderId="23" xfId="1" applyFont="1" applyBorder="1" applyAlignment="1">
      <alignment horizontal="center"/>
    </xf>
    <xf numFmtId="0" fontId="5" fillId="0" borderId="24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25" xfId="1" applyFont="1" applyBorder="1" applyAlignment="1">
      <alignment horizontal="center"/>
    </xf>
    <xf numFmtId="0" fontId="5" fillId="0" borderId="26" xfId="1" applyFont="1" applyBorder="1" applyAlignment="1">
      <alignment horizontal="center"/>
    </xf>
    <xf numFmtId="0" fontId="5" fillId="0" borderId="27" xfId="1" applyFont="1" applyBorder="1" applyAlignment="1">
      <alignment horizontal="center"/>
    </xf>
    <xf numFmtId="0" fontId="5" fillId="0" borderId="28" xfId="1" applyFont="1" applyBorder="1" applyAlignment="1">
      <alignment horizontal="center"/>
    </xf>
    <xf numFmtId="0" fontId="11" fillId="0" borderId="29" xfId="1" applyFont="1" applyBorder="1" applyAlignment="1">
      <alignment horizontal="center" vertical="distributed"/>
    </xf>
    <xf numFmtId="0" fontId="11" fillId="0" borderId="0" xfId="1" applyFont="1" applyBorder="1" applyAlignment="1">
      <alignment horizontal="center" vertical="distributed"/>
    </xf>
    <xf numFmtId="0" fontId="11" fillId="0" borderId="21" xfId="1" applyFont="1" applyBorder="1" applyAlignment="1">
      <alignment horizontal="center" vertical="distributed"/>
    </xf>
    <xf numFmtId="0" fontId="11" fillId="0" borderId="22" xfId="1" applyFont="1" applyBorder="1" applyAlignment="1">
      <alignment horizontal="center" vertical="distributed"/>
    </xf>
    <xf numFmtId="0" fontId="11" fillId="0" borderId="22" xfId="1" applyFont="1" applyFill="1" applyBorder="1" applyAlignment="1">
      <alignment horizontal="center" vertical="distributed"/>
    </xf>
    <xf numFmtId="0" fontId="11" fillId="0" borderId="23" xfId="1" applyFont="1" applyFill="1" applyBorder="1" applyAlignment="1">
      <alignment horizontal="center" vertical="distributed"/>
    </xf>
    <xf numFmtId="0" fontId="11" fillId="0" borderId="0" xfId="1" applyFont="1" applyFill="1" applyBorder="1" applyAlignment="1">
      <alignment horizontal="center" vertical="justify"/>
    </xf>
    <xf numFmtId="0" fontId="11" fillId="0" borderId="33" xfId="1" applyFont="1" applyBorder="1" applyAlignment="1">
      <alignment horizontal="distributed" vertical="justify"/>
    </xf>
    <xf numFmtId="0" fontId="11" fillId="0" borderId="34" xfId="1" applyFont="1" applyBorder="1" applyAlignment="1">
      <alignment horizontal="distributed" vertical="justify"/>
    </xf>
    <xf numFmtId="0" fontId="11" fillId="0" borderId="30" xfId="1" applyFont="1" applyBorder="1" applyAlignment="1">
      <alignment horizontal="center" vertical="distributed"/>
    </xf>
    <xf numFmtId="0" fontId="11" fillId="0" borderId="26" xfId="1" applyFont="1" applyBorder="1" applyAlignment="1">
      <alignment horizontal="center" vertical="distributed"/>
    </xf>
    <xf numFmtId="0" fontId="11" fillId="0" borderId="27" xfId="1" applyFont="1" applyBorder="1" applyAlignment="1">
      <alignment horizontal="center" vertical="distributed"/>
    </xf>
    <xf numFmtId="0" fontId="11" fillId="0" borderId="27" xfId="1" applyFont="1" applyFill="1" applyBorder="1" applyAlignment="1">
      <alignment horizontal="center" vertical="distributed"/>
    </xf>
    <xf numFmtId="0" fontId="11" fillId="0" borderId="28" xfId="1" applyFont="1" applyFill="1" applyBorder="1" applyAlignment="1">
      <alignment horizontal="center" vertical="distributed"/>
    </xf>
    <xf numFmtId="0" fontId="11" fillId="0" borderId="31" xfId="1" applyFont="1" applyBorder="1" applyAlignment="1">
      <alignment horizontal="center" vertical="justify"/>
    </xf>
    <xf numFmtId="0" fontId="11" fillId="0" borderId="32" xfId="1" applyFont="1" applyBorder="1" applyAlignment="1">
      <alignment horizontal="center" vertical="justify"/>
    </xf>
    <xf numFmtId="20" fontId="11" fillId="0" borderId="29" xfId="1" applyNumberFormat="1" applyFont="1" applyBorder="1" applyAlignment="1">
      <alignment horizontal="center" vertical="distributed"/>
    </xf>
    <xf numFmtId="0" fontId="11" fillId="0" borderId="21" xfId="1" applyFont="1" applyFill="1" applyBorder="1" applyAlignment="1">
      <alignment horizontal="center" vertical="distributed"/>
    </xf>
    <xf numFmtId="0" fontId="11" fillId="0" borderId="23" xfId="1" applyFont="1" applyBorder="1" applyAlignment="1">
      <alignment horizontal="center" vertical="distributed"/>
    </xf>
    <xf numFmtId="0" fontId="11" fillId="0" borderId="0" xfId="1" applyFont="1" applyFill="1" applyBorder="1" applyAlignment="1">
      <alignment horizontal="center" vertical="distributed"/>
    </xf>
    <xf numFmtId="20" fontId="11" fillId="0" borderId="30" xfId="1" applyNumberFormat="1" applyFont="1" applyBorder="1" applyAlignment="1">
      <alignment horizontal="center" vertical="distributed"/>
    </xf>
    <xf numFmtId="0" fontId="11" fillId="0" borderId="26" xfId="1" applyFont="1" applyFill="1" applyBorder="1" applyAlignment="1">
      <alignment horizontal="center" vertical="distributed"/>
    </xf>
    <xf numFmtId="0" fontId="11" fillId="0" borderId="28" xfId="1" applyFont="1" applyBorder="1" applyAlignment="1">
      <alignment horizontal="center" vertical="distributed"/>
    </xf>
    <xf numFmtId="0" fontId="5" fillId="0" borderId="0" xfId="1" applyFont="1" applyBorder="1" applyAlignment="1">
      <alignment vertical="distributed"/>
    </xf>
    <xf numFmtId="0" fontId="11" fillId="0" borderId="0" xfId="1" applyFont="1" applyBorder="1" applyAlignment="1">
      <alignment horizontal="center" vertical="distributed"/>
    </xf>
    <xf numFmtId="20" fontId="11" fillId="0" borderId="0" xfId="1" applyNumberFormat="1" applyFont="1" applyBorder="1" applyAlignment="1">
      <alignment horizontal="center" vertical="distributed"/>
    </xf>
    <xf numFmtId="0" fontId="11" fillId="0" borderId="0" xfId="1" applyFont="1" applyFill="1" applyBorder="1" applyAlignment="1">
      <alignment horizontal="center" vertical="distributed"/>
    </xf>
    <xf numFmtId="0" fontId="5" fillId="0" borderId="26" xfId="1" applyFont="1" applyBorder="1"/>
    <xf numFmtId="0" fontId="5" fillId="0" borderId="27" xfId="1" applyFont="1" applyBorder="1"/>
    <xf numFmtId="0" fontId="5" fillId="0" borderId="28" xfId="1" applyFont="1" applyBorder="1"/>
  </cellXfs>
  <cellStyles count="3">
    <cellStyle name="Normal" xfId="0" builtinId="0"/>
    <cellStyle name="Normal 2" xfId="2"/>
    <cellStyle name="Normal_III Fem 5 em 1 e 4 em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0</xdr:colOff>
      <xdr:row>0</xdr:row>
      <xdr:rowOff>66675</xdr:rowOff>
    </xdr:from>
    <xdr:to>
      <xdr:col>53</xdr:col>
      <xdr:colOff>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191000" y="66675"/>
          <a:ext cx="4610100" cy="8096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PT" sz="1000" b="0" i="0" u="sng" strike="noStrike">
              <a:solidFill>
                <a:srgbClr val="000000"/>
              </a:solidFill>
              <a:latin typeface="+mn-lt"/>
            </a:rPr>
            <a:t>Esquema da Prova</a:t>
          </a:r>
          <a:r>
            <a:rPr lang="pt-PT" sz="1000" b="0" i="0" strike="noStrike">
              <a:solidFill>
                <a:srgbClr val="000000"/>
              </a:solidFill>
              <a:latin typeface="+mn-lt"/>
            </a:rPr>
            <a:t>:</a:t>
          </a:r>
        </a:p>
        <a:p>
          <a:pPr algn="l" rtl="0">
            <a:defRPr sz="1000"/>
          </a:pPr>
          <a:endParaRPr lang="pt-PT" sz="1000" b="0" i="0" strike="noStrike">
            <a:solidFill>
              <a:srgbClr val="000000"/>
            </a:solidFill>
            <a:latin typeface="+mn-lt"/>
          </a:endParaRPr>
        </a:p>
        <a:p>
          <a:pPr algn="l" rtl="0">
            <a:defRPr sz="1000"/>
          </a:pPr>
          <a:r>
            <a:rPr lang="pt-PT" sz="1000" b="0" i="0" strike="noStrike">
              <a:solidFill>
                <a:srgbClr val="000000"/>
              </a:solidFill>
              <a:latin typeface="+mn-lt"/>
            </a:rPr>
            <a:t>TxT a 1 volta. Classificação</a:t>
          </a:r>
          <a:r>
            <a:rPr lang="pt-PT" sz="1000" b="0" i="0" strike="noStrike" baseline="0">
              <a:solidFill>
                <a:srgbClr val="000000"/>
              </a:solidFill>
              <a:latin typeface="+mn-lt"/>
            </a:rPr>
            <a:t> 1º ao 3º</a:t>
          </a:r>
          <a:r>
            <a:rPr lang="pt-PT" sz="1000" b="0" i="0" strike="noStrike">
              <a:solidFill>
                <a:srgbClr val="000000"/>
              </a:solidFill>
              <a:latin typeface="+mn-lt"/>
            </a:rPr>
            <a:t>.</a:t>
          </a:r>
        </a:p>
        <a:p>
          <a:pPr algn="l" rtl="0">
            <a:defRPr sz="1000"/>
          </a:pPr>
          <a:endParaRPr lang="pt-PT" sz="1000" b="0" i="0" strike="noStrike">
            <a:solidFill>
              <a:srgbClr val="000000"/>
            </a:solidFill>
            <a:latin typeface="MS Sans Serif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W36"/>
  <sheetViews>
    <sheetView tabSelected="1" view="pageBreakPreview" zoomScaleNormal="75" workbookViewId="0">
      <selection activeCell="G38" sqref="G38"/>
    </sheetView>
  </sheetViews>
  <sheetFormatPr defaultColWidth="8.85546875" defaultRowHeight="12.75" x14ac:dyDescent="0.2"/>
  <cols>
    <col min="1" max="1" width="4.85546875" style="4" customWidth="1"/>
    <col min="2" max="2" width="6.7109375" style="4" customWidth="1"/>
    <col min="3" max="4" width="16" style="4" customWidth="1"/>
    <col min="5" max="5" width="6.85546875" style="4" bestFit="1" customWidth="1"/>
    <col min="6" max="6" width="4.42578125" style="4" customWidth="1"/>
    <col min="7" max="7" width="4.5703125" style="4" customWidth="1"/>
    <col min="8" max="39" width="8.85546875" style="4" hidden="1" customWidth="1"/>
    <col min="40" max="40" width="3.42578125" style="4" customWidth="1"/>
    <col min="41" max="41" width="6.42578125" style="4" customWidth="1"/>
    <col min="42" max="42" width="22.140625" style="4" customWidth="1"/>
    <col min="43" max="45" width="5.28515625" style="4" customWidth="1"/>
    <col min="46" max="48" width="0" style="4" hidden="1" customWidth="1"/>
    <col min="49" max="51" width="5.28515625" style="4" customWidth="1"/>
    <col min="52" max="52" width="0" style="4" hidden="1" customWidth="1"/>
    <col min="53" max="53" width="8.85546875" style="4" customWidth="1"/>
    <col min="54" max="54" width="3.42578125" style="4" customWidth="1"/>
    <col min="55" max="58" width="8.85546875" style="4" customWidth="1"/>
    <col min="59" max="59" width="8.28515625" style="4" bestFit="1" customWidth="1"/>
    <col min="60" max="60" width="2.28515625" style="4" bestFit="1" customWidth="1"/>
    <col min="61" max="61" width="2.7109375" style="4" bestFit="1" customWidth="1"/>
    <col min="62" max="62" width="2.5703125" style="4" bestFit="1" customWidth="1"/>
    <col min="63" max="63" width="2.7109375" style="4" bestFit="1" customWidth="1"/>
    <col min="64" max="64" width="4.140625" style="4" bestFit="1" customWidth="1"/>
    <col min="65" max="65" width="3.5703125" style="4" bestFit="1" customWidth="1"/>
    <col min="66" max="66" width="6" style="4" bestFit="1" customWidth="1"/>
    <col min="67" max="67" width="4.5703125" style="4" bestFit="1" customWidth="1"/>
    <col min="68" max="68" width="8.85546875" style="4" customWidth="1"/>
    <col min="69" max="69" width="6.42578125" style="4" bestFit="1" customWidth="1"/>
    <col min="70" max="70" width="2.140625" style="4" bestFit="1" customWidth="1"/>
    <col min="71" max="71" width="6.42578125" style="4" bestFit="1" customWidth="1"/>
    <col min="72" max="72" width="2.140625" style="4" bestFit="1" customWidth="1"/>
    <col min="73" max="73" width="6.42578125" style="4" bestFit="1" customWidth="1"/>
    <col min="74" max="74" width="2.140625" style="4" bestFit="1" customWidth="1"/>
    <col min="75" max="75" width="6.42578125" style="4" bestFit="1" customWidth="1"/>
    <col min="76" max="76" width="2.140625" style="4" bestFit="1" customWidth="1"/>
    <col min="77" max="77" width="6.42578125" style="4" bestFit="1" customWidth="1"/>
    <col min="78" max="78" width="2.140625" style="4" bestFit="1" customWidth="1"/>
    <col min="79" max="79" width="6.42578125" style="4" bestFit="1" customWidth="1"/>
    <col min="80" max="80" width="2.140625" style="4" bestFit="1" customWidth="1"/>
    <col min="81" max="81" width="6.42578125" style="4" bestFit="1" customWidth="1"/>
    <col min="82" max="82" width="2.140625" style="4" bestFit="1" customWidth="1"/>
    <col min="83" max="83" width="7.28515625" style="4" bestFit="1" customWidth="1"/>
    <col min="84" max="84" width="2.5703125" style="4" bestFit="1" customWidth="1"/>
    <col min="85" max="85" width="3.140625" style="4" bestFit="1" customWidth="1"/>
    <col min="86" max="86" width="6.42578125" style="4" bestFit="1" customWidth="1"/>
    <col min="87" max="87" width="2.140625" style="4" bestFit="1" customWidth="1"/>
    <col min="88" max="88" width="3.140625" style="4" bestFit="1" customWidth="1"/>
    <col min="89" max="89" width="6.42578125" style="4" bestFit="1" customWidth="1"/>
    <col min="90" max="91" width="2.140625" style="4" bestFit="1" customWidth="1"/>
    <col min="92" max="92" width="6.42578125" style="4" bestFit="1" customWidth="1"/>
    <col min="93" max="93" width="2.5703125" style="4" bestFit="1" customWidth="1"/>
    <col min="94" max="94" width="7.28515625" style="4" bestFit="1" customWidth="1"/>
    <col min="95" max="95" width="3.28515625" style="4" bestFit="1" customWidth="1"/>
    <col min="96" max="96" width="6.42578125" style="4" bestFit="1" customWidth="1"/>
    <col min="97" max="97" width="3.28515625" style="4" bestFit="1" customWidth="1"/>
    <col min="98" max="98" width="6.42578125" style="4" bestFit="1" customWidth="1"/>
    <col min="99" max="99" width="3.28515625" style="4" bestFit="1" customWidth="1"/>
    <col min="100" max="100" width="6.42578125" style="4" bestFit="1" customWidth="1"/>
    <col min="101" max="101" width="3.28515625" style="4" bestFit="1" customWidth="1"/>
    <col min="102" max="102" width="6.42578125" style="4" bestFit="1" customWidth="1"/>
    <col min="103" max="103" width="3.28515625" style="4" bestFit="1" customWidth="1"/>
    <col min="104" max="104" width="6.42578125" style="4" bestFit="1" customWidth="1"/>
    <col min="105" max="105" width="3.28515625" style="4" bestFit="1" customWidth="1"/>
    <col min="106" max="106" width="6.42578125" style="4" bestFit="1" customWidth="1"/>
    <col min="107" max="107" width="2.140625" style="4" bestFit="1" customWidth="1"/>
    <col min="108" max="108" width="7.28515625" style="4" bestFit="1" customWidth="1"/>
    <col min="109" max="109" width="3.28515625" style="4" bestFit="1" customWidth="1"/>
    <col min="110" max="110" width="8.85546875" style="4" customWidth="1"/>
    <col min="111" max="111" width="7.28515625" style="4" bestFit="1" customWidth="1"/>
    <col min="112" max="112" width="2.28515625" style="4" bestFit="1" customWidth="1"/>
    <col min="113" max="113" width="2.7109375" style="4" bestFit="1" customWidth="1"/>
    <col min="114" max="114" width="2.5703125" style="4" bestFit="1" customWidth="1"/>
    <col min="115" max="115" width="2.7109375" style="4" bestFit="1" customWidth="1"/>
    <col min="116" max="116" width="4.42578125" style="4" bestFit="1" customWidth="1"/>
    <col min="117" max="117" width="4" style="4" bestFit="1" customWidth="1"/>
    <col min="118" max="118" width="4.140625" style="4" bestFit="1" customWidth="1"/>
    <col min="119" max="119" width="4.5703125" style="4" bestFit="1" customWidth="1"/>
    <col min="120" max="120" width="6.5703125" style="4" bestFit="1" customWidth="1"/>
    <col min="121" max="121" width="2" style="4" bestFit="1" customWidth="1"/>
    <col min="122" max="122" width="2.5703125" style="4" bestFit="1" customWidth="1"/>
    <col min="123" max="123" width="6.42578125" style="4" bestFit="1" customWidth="1"/>
    <col min="124" max="124" width="2.140625" style="4" bestFit="1" customWidth="1"/>
    <col min="125" max="125" width="3.140625" style="4" bestFit="1" customWidth="1"/>
    <col min="126" max="126" width="6.42578125" style="4" bestFit="1" customWidth="1"/>
    <col min="127" max="127" width="2" style="4" bestFit="1" customWidth="1"/>
    <col min="128" max="128" width="3.140625" style="4" bestFit="1" customWidth="1"/>
    <col min="129" max="129" width="6.5703125" style="4" bestFit="1" customWidth="1"/>
    <col min="130" max="130" width="2" style="4" bestFit="1" customWidth="1"/>
    <col min="131" max="131" width="2.5703125" style="4" bestFit="1" customWidth="1"/>
    <col min="132" max="132" width="3.28515625" style="4" bestFit="1" customWidth="1"/>
    <col min="133" max="133" width="6.42578125" style="4" bestFit="1" customWidth="1"/>
    <col min="134" max="134" width="2" style="4" bestFit="1" customWidth="1"/>
    <col min="135" max="135" width="2.5703125" style="4" bestFit="1" customWidth="1"/>
    <col min="136" max="136" width="3" style="4" bestFit="1" customWidth="1"/>
    <col min="137" max="137" width="6.42578125" style="4" bestFit="1" customWidth="1"/>
    <col min="138" max="138" width="2" style="4" bestFit="1" customWidth="1"/>
    <col min="139" max="139" width="2.5703125" style="4" bestFit="1" customWidth="1"/>
    <col min="140" max="140" width="3" style="4" bestFit="1" customWidth="1"/>
    <col min="141" max="141" width="6.42578125" style="4" bestFit="1" customWidth="1"/>
    <col min="142" max="142" width="2" style="4" bestFit="1" customWidth="1"/>
    <col min="143" max="143" width="2.5703125" style="4" bestFit="1" customWidth="1"/>
    <col min="144" max="144" width="3" style="4" bestFit="1" customWidth="1"/>
    <col min="145" max="145" width="7.28515625" style="4" bestFit="1" customWidth="1"/>
    <col min="146" max="146" width="2.28515625" style="4" bestFit="1" customWidth="1"/>
    <col min="147" max="147" width="2.7109375" style="4" bestFit="1" customWidth="1"/>
    <col min="148" max="148" width="2.5703125" style="4" bestFit="1" customWidth="1"/>
    <col min="149" max="149" width="2.7109375" style="4" bestFit="1" customWidth="1"/>
    <col min="150" max="150" width="4.42578125" style="4" bestFit="1" customWidth="1"/>
    <col min="151" max="151" width="4" style="4" bestFit="1" customWidth="1"/>
    <col min="152" max="152" width="7.28515625" style="4" bestFit="1" customWidth="1"/>
    <col min="153" max="153" width="4.5703125" style="4" bestFit="1" customWidth="1"/>
    <col min="154" max="16384" width="8.85546875" style="4"/>
  </cols>
  <sheetData>
    <row r="1" spans="1:54" ht="17.45" customHeight="1" x14ac:dyDescent="0.2">
      <c r="A1" s="1" t="s">
        <v>44</v>
      </c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</row>
    <row r="2" spans="1:54" x14ac:dyDescent="0.2">
      <c r="A2" s="5"/>
      <c r="B2" s="6"/>
      <c r="C2" s="7"/>
      <c r="D2" s="8"/>
      <c r="E2" s="9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3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</row>
    <row r="3" spans="1:54" x14ac:dyDescent="0.2">
      <c r="A3" s="10">
        <v>1</v>
      </c>
      <c r="B3" s="125" t="s">
        <v>41</v>
      </c>
      <c r="D3" s="9"/>
      <c r="E3" s="9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3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</row>
    <row r="4" spans="1:54" x14ac:dyDescent="0.2">
      <c r="A4" s="10">
        <v>2</v>
      </c>
      <c r="B4" s="125" t="s">
        <v>42</v>
      </c>
      <c r="D4" s="9"/>
      <c r="E4" s="1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3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</row>
    <row r="5" spans="1:54" x14ac:dyDescent="0.2">
      <c r="A5" s="10">
        <v>3</v>
      </c>
      <c r="B5" s="125" t="s">
        <v>43</v>
      </c>
      <c r="D5" s="9"/>
      <c r="E5" s="1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BB5" s="2"/>
    </row>
    <row r="6" spans="1:54" x14ac:dyDescent="0.2">
      <c r="A6" s="13"/>
      <c r="C6" s="11"/>
      <c r="D6" s="9"/>
      <c r="E6" s="1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BB6" s="2"/>
    </row>
    <row r="7" spans="1:54" x14ac:dyDescent="0.2">
      <c r="A7" s="13"/>
      <c r="B7" s="6"/>
      <c r="C7" s="7"/>
      <c r="D7" s="14"/>
      <c r="E7" s="15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BB7" s="2"/>
    </row>
    <row r="8" spans="1:54" x14ac:dyDescent="0.2">
      <c r="A8" s="13"/>
      <c r="B8" s="6"/>
      <c r="C8" s="7"/>
      <c r="D8" s="14"/>
      <c r="E8" s="15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BB8" s="2"/>
    </row>
    <row r="9" spans="1:54" x14ac:dyDescent="0.2">
      <c r="A9" s="13"/>
      <c r="B9" s="6"/>
      <c r="C9" s="7"/>
      <c r="D9" s="14"/>
      <c r="E9" s="15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BB9" s="2"/>
    </row>
    <row r="10" spans="1:54" x14ac:dyDescent="0.2">
      <c r="A10" s="13"/>
      <c r="B10" s="6"/>
      <c r="C10" s="7"/>
      <c r="D10" s="14"/>
      <c r="E10" s="15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BB10" s="2"/>
    </row>
    <row r="11" spans="1:54" x14ac:dyDescent="0.2">
      <c r="A11" s="13"/>
      <c r="B11" s="6"/>
      <c r="C11" s="7"/>
      <c r="D11" s="14"/>
      <c r="E11" s="15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BB11" s="2"/>
    </row>
    <row r="12" spans="1:54" x14ac:dyDescent="0.2">
      <c r="A12" s="13"/>
      <c r="B12" s="6"/>
      <c r="C12" s="7"/>
      <c r="D12" s="14"/>
      <c r="E12" s="15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BB12" s="2"/>
    </row>
    <row r="13" spans="1:54" x14ac:dyDescent="0.2">
      <c r="A13" s="13"/>
      <c r="B13" s="6"/>
      <c r="C13" s="7"/>
      <c r="D13" s="14"/>
      <c r="E13" s="15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BB13" s="2"/>
    </row>
    <row r="14" spans="1:54" x14ac:dyDescent="0.2">
      <c r="A14" s="3"/>
      <c r="B14" s="16"/>
      <c r="C14" s="3"/>
      <c r="D14" s="3"/>
      <c r="E14" s="3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BB14" s="2"/>
    </row>
    <row r="15" spans="1:54" ht="15.75" x14ac:dyDescent="0.2">
      <c r="A15" s="17"/>
      <c r="B15" s="18"/>
      <c r="C15" s="19"/>
      <c r="D15" s="19"/>
      <c r="E15" s="18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2"/>
      <c r="AO15" s="28" t="s">
        <v>6</v>
      </c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"/>
    </row>
    <row r="16" spans="1:54" x14ac:dyDescent="0.2">
      <c r="A16" s="19"/>
      <c r="B16" s="20"/>
      <c r="C16" s="19"/>
      <c r="D16" s="19"/>
      <c r="E16" s="20"/>
      <c r="F16" s="21" t="s">
        <v>0</v>
      </c>
      <c r="G16" s="21"/>
      <c r="H16" s="21" t="s">
        <v>1</v>
      </c>
      <c r="I16" s="21"/>
      <c r="J16" s="21" t="s">
        <v>2</v>
      </c>
      <c r="K16" s="21"/>
      <c r="L16" s="21" t="s">
        <v>3</v>
      </c>
      <c r="M16" s="21"/>
      <c r="N16" s="21" t="s">
        <v>4</v>
      </c>
      <c r="O16" s="21"/>
      <c r="P16" s="21" t="s">
        <v>5</v>
      </c>
      <c r="Q16" s="21"/>
      <c r="R16" s="22"/>
      <c r="S16" s="22"/>
      <c r="T16" s="23"/>
      <c r="U16" s="23"/>
      <c r="V16" s="24"/>
      <c r="W16" s="24"/>
      <c r="X16" s="25"/>
      <c r="Y16" s="25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7"/>
      <c r="AN16" s="17"/>
      <c r="BB16" s="17"/>
    </row>
    <row r="17" spans="1:153" x14ac:dyDescent="0.2">
      <c r="A17" s="29" t="s">
        <v>7</v>
      </c>
      <c r="B17" s="29" t="s">
        <v>8</v>
      </c>
      <c r="C17" s="30" t="s">
        <v>9</v>
      </c>
      <c r="D17" s="30" t="s">
        <v>10</v>
      </c>
      <c r="E17" s="29" t="s">
        <v>11</v>
      </c>
      <c r="F17" s="29" t="s">
        <v>12</v>
      </c>
      <c r="G17" s="29" t="s">
        <v>13</v>
      </c>
      <c r="H17" s="29" t="s">
        <v>12</v>
      </c>
      <c r="I17" s="29" t="s">
        <v>13</v>
      </c>
      <c r="J17" s="29" t="s">
        <v>12</v>
      </c>
      <c r="K17" s="29" t="s">
        <v>13</v>
      </c>
      <c r="L17" s="29" t="s">
        <v>12</v>
      </c>
      <c r="M17" s="29" t="s">
        <v>13</v>
      </c>
      <c r="N17" s="29" t="s">
        <v>12</v>
      </c>
      <c r="O17" s="29" t="s">
        <v>13</v>
      </c>
      <c r="P17" s="29" t="s">
        <v>12</v>
      </c>
      <c r="Q17" s="29" t="s">
        <v>13</v>
      </c>
      <c r="R17" s="22"/>
      <c r="S17" s="22"/>
      <c r="T17" s="23"/>
      <c r="U17" s="23"/>
      <c r="V17" s="24"/>
      <c r="W17" s="24"/>
      <c r="X17" s="25"/>
      <c r="Y17" s="25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7"/>
      <c r="AN17" s="27"/>
      <c r="AO17" s="31" t="s">
        <v>16</v>
      </c>
      <c r="AP17" s="32" t="s">
        <v>17</v>
      </c>
      <c r="AQ17" s="32" t="s">
        <v>18</v>
      </c>
      <c r="AR17" s="32" t="s">
        <v>19</v>
      </c>
      <c r="AS17" s="32" t="s">
        <v>20</v>
      </c>
      <c r="AT17" s="32" t="s">
        <v>21</v>
      </c>
      <c r="AU17" s="32" t="s">
        <v>22</v>
      </c>
      <c r="AV17" s="32" t="s">
        <v>23</v>
      </c>
      <c r="AW17" s="32" t="s">
        <v>24</v>
      </c>
      <c r="AX17" s="32" t="s">
        <v>25</v>
      </c>
      <c r="AY17" s="32" t="s">
        <v>26</v>
      </c>
      <c r="AZ17" s="32" t="s">
        <v>27</v>
      </c>
      <c r="BA17" s="33" t="s">
        <v>28</v>
      </c>
      <c r="BB17" s="17"/>
    </row>
    <row r="18" spans="1:153" ht="13.5" thickBot="1" x14ac:dyDescent="0.25">
      <c r="A18" s="34"/>
      <c r="B18" s="34"/>
      <c r="C18" s="34"/>
      <c r="D18" s="34"/>
      <c r="E18" s="34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26" t="s">
        <v>14</v>
      </c>
      <c r="S18" s="26"/>
      <c r="T18" s="26"/>
      <c r="U18" s="26"/>
      <c r="V18" s="36" t="s">
        <v>15</v>
      </c>
      <c r="W18" s="36"/>
      <c r="X18" s="25" t="s">
        <v>12</v>
      </c>
      <c r="Y18" s="25" t="s">
        <v>13</v>
      </c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7"/>
      <c r="AN18" s="27"/>
      <c r="AO18" s="37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17"/>
    </row>
    <row r="19" spans="1:153" ht="13.5" thickBot="1" x14ac:dyDescent="0.25">
      <c r="A19" s="20">
        <v>1</v>
      </c>
      <c r="B19" s="39">
        <v>0.41666666666666669</v>
      </c>
      <c r="C19" s="40" t="str">
        <f>$B$3</f>
        <v>1A</v>
      </c>
      <c r="D19" s="40" t="str">
        <f>$B$4</f>
        <v>2A</v>
      </c>
      <c r="E19" s="16">
        <v>1</v>
      </c>
      <c r="F19" s="41">
        <f>Campos!$L$22</f>
        <v>0</v>
      </c>
      <c r="G19" s="42">
        <f>Campos!$M$22</f>
        <v>0</v>
      </c>
      <c r="H19" s="43"/>
      <c r="I19" s="44"/>
      <c r="J19" s="45"/>
      <c r="K19" s="44"/>
      <c r="L19" s="45"/>
      <c r="M19" s="44"/>
      <c r="N19" s="45"/>
      <c r="O19" s="44"/>
      <c r="P19" s="45"/>
      <c r="Q19" s="44"/>
      <c r="R19" s="46">
        <f>IF(F19=G19,0,T19)</f>
        <v>0</v>
      </c>
      <c r="S19" s="46">
        <f>IF(F19=G19,0,U19)</f>
        <v>0</v>
      </c>
      <c r="T19" s="26">
        <f>IF(F19&gt;G19,3,1)</f>
        <v>1</v>
      </c>
      <c r="U19" s="26">
        <f>IF(G19&gt;F19,3,1)</f>
        <v>1</v>
      </c>
      <c r="V19" s="36">
        <f>IF(F19&gt;G19,1,0)</f>
        <v>0</v>
      </c>
      <c r="W19" s="36">
        <f>IF(G19&gt;F19,1,0)</f>
        <v>0</v>
      </c>
      <c r="X19" s="47">
        <f>F19</f>
        <v>0</v>
      </c>
      <c r="Y19" s="47">
        <f>G19</f>
        <v>0</v>
      </c>
      <c r="Z19" s="26"/>
      <c r="AA19" s="26">
        <f>IF(H19&gt;I19,1,0)</f>
        <v>0</v>
      </c>
      <c r="AB19" s="26">
        <f>IF(J19&gt;K19,1,0)</f>
        <v>0</v>
      </c>
      <c r="AC19" s="26">
        <f>IF(L19&gt;M19,1,0)</f>
        <v>0</v>
      </c>
      <c r="AD19" s="26">
        <f>IF(N19&gt;O19,1,0)</f>
        <v>0</v>
      </c>
      <c r="AE19" s="26">
        <f>IF(P19&gt;Q19,1,0)</f>
        <v>0</v>
      </c>
      <c r="AF19" s="26"/>
      <c r="AG19" s="26">
        <f>IF(I19&gt;H19,1,0)</f>
        <v>0</v>
      </c>
      <c r="AH19" s="26">
        <f>IF(K19&gt;J19,1,0)</f>
        <v>0</v>
      </c>
      <c r="AI19" s="26">
        <f>IF(M19&gt;L19,1,0)</f>
        <v>0</v>
      </c>
      <c r="AJ19" s="26">
        <f>IF(O19&gt;N19,1,0)</f>
        <v>0</v>
      </c>
      <c r="AK19" s="26">
        <f>IF(Q19&gt;P19,1,0)</f>
        <v>0</v>
      </c>
      <c r="AL19" s="26">
        <v>222</v>
      </c>
      <c r="AM19" s="20">
        <v>111</v>
      </c>
      <c r="AN19" s="27"/>
      <c r="AO19" s="48"/>
      <c r="AP19" s="49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1"/>
      <c r="BB19" s="52"/>
      <c r="BC19" s="52"/>
      <c r="BD19" s="52"/>
    </row>
    <row r="20" spans="1:153" ht="13.5" thickBot="1" x14ac:dyDescent="0.25">
      <c r="A20" s="20"/>
      <c r="B20" s="39"/>
      <c r="C20" s="19"/>
      <c r="D20" s="19"/>
      <c r="E20" s="16"/>
      <c r="F20" s="53"/>
      <c r="G20" s="53"/>
      <c r="H20" s="43"/>
      <c r="I20" s="44"/>
      <c r="J20" s="45"/>
      <c r="K20" s="44"/>
      <c r="L20" s="45"/>
      <c r="M20" s="44"/>
      <c r="N20" s="45"/>
      <c r="O20" s="44"/>
      <c r="P20" s="45"/>
      <c r="Q20" s="44"/>
      <c r="R20" s="46"/>
      <c r="S20" s="46"/>
      <c r="T20" s="26"/>
      <c r="U20" s="26"/>
      <c r="V20" s="36"/>
      <c r="W20" s="36"/>
      <c r="X20" s="47"/>
      <c r="Y20" s="47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0"/>
      <c r="AN20" s="20"/>
      <c r="AO20" s="54" t="s">
        <v>29</v>
      </c>
      <c r="AP20" s="55" t="str">
        <f>EO28</f>
        <v>1A</v>
      </c>
      <c r="AQ20" s="56">
        <f>EP28</f>
        <v>0</v>
      </c>
      <c r="AR20" s="57">
        <f>EQ28</f>
        <v>0</v>
      </c>
      <c r="AS20" s="57">
        <f>ES28</f>
        <v>0</v>
      </c>
      <c r="AT20" s="58"/>
      <c r="AU20" s="58"/>
      <c r="AV20" s="58"/>
      <c r="AW20" s="57">
        <f>ET28</f>
        <v>0</v>
      </c>
      <c r="AX20" s="57">
        <f>EU28</f>
        <v>0</v>
      </c>
      <c r="AY20" s="59" t="str">
        <f>EV28</f>
        <v/>
      </c>
      <c r="AZ20" s="60"/>
      <c r="BA20" s="61">
        <f>EW28</f>
        <v>0</v>
      </c>
      <c r="BB20" s="52"/>
      <c r="BC20" s="52"/>
      <c r="BD20" s="52"/>
    </row>
    <row r="21" spans="1:153" ht="13.5" thickBot="1" x14ac:dyDescent="0.25">
      <c r="A21" s="23">
        <f>A19+1</f>
        <v>2</v>
      </c>
      <c r="B21" s="39">
        <f>B19+B36</f>
        <v>0.4375</v>
      </c>
      <c r="C21" s="19" t="str">
        <f>$B$5</f>
        <v>3A</v>
      </c>
      <c r="D21" s="40" t="str">
        <f>$B$3</f>
        <v>1A</v>
      </c>
      <c r="E21" s="16">
        <f>E19</f>
        <v>1</v>
      </c>
      <c r="F21" s="41">
        <f>Campos!$L$32</f>
        <v>0</v>
      </c>
      <c r="G21" s="42">
        <f>Campos!$M$32</f>
        <v>0</v>
      </c>
      <c r="H21" s="43"/>
      <c r="I21" s="44"/>
      <c r="J21" s="45"/>
      <c r="K21" s="44"/>
      <c r="L21" s="45"/>
      <c r="M21" s="44"/>
      <c r="N21" s="45"/>
      <c r="O21" s="44"/>
      <c r="P21" s="45"/>
      <c r="Q21" s="44"/>
      <c r="R21" s="46">
        <f>IF(F21=G21,0,T21)</f>
        <v>0</v>
      </c>
      <c r="S21" s="46">
        <f>IF(F21=G21,0,U21)</f>
        <v>0</v>
      </c>
      <c r="T21" s="26">
        <f>IF(F21&gt;G21,3,1)</f>
        <v>1</v>
      </c>
      <c r="U21" s="26">
        <f>IF(G21&gt;F21,3,1)</f>
        <v>1</v>
      </c>
      <c r="V21" s="36">
        <f>IF(F21&gt;G21,1,0)</f>
        <v>0</v>
      </c>
      <c r="W21" s="36">
        <f>IF(G21&gt;F21,1,0)</f>
        <v>0</v>
      </c>
      <c r="X21" s="47">
        <f>F21</f>
        <v>0</v>
      </c>
      <c r="Y21" s="47">
        <f>G21</f>
        <v>0</v>
      </c>
      <c r="Z21" s="26"/>
      <c r="AA21" s="26">
        <f>IF(H21&gt;I21,1,0)</f>
        <v>0</v>
      </c>
      <c r="AB21" s="26">
        <f>IF(J21&gt;K21,1,0)</f>
        <v>0</v>
      </c>
      <c r="AC21" s="26">
        <f>IF(L21&gt;M21,1,0)</f>
        <v>0</v>
      </c>
      <c r="AD21" s="26">
        <f>IF(N21&gt;O21,1,0)</f>
        <v>0</v>
      </c>
      <c r="AE21" s="26">
        <f>IF(P21&gt;Q21,1,0)</f>
        <v>0</v>
      </c>
      <c r="AF21" s="26"/>
      <c r="AG21" s="26">
        <f>IF(I21&gt;H21,1,0)</f>
        <v>0</v>
      </c>
      <c r="AH21" s="26">
        <f>IF(K21&gt;J21,1,0)</f>
        <v>0</v>
      </c>
      <c r="AI21" s="26">
        <f>IF(M21&gt;L21,1,0)</f>
        <v>0</v>
      </c>
      <c r="AJ21" s="26">
        <f>IF(O21&gt;N21,1,0)</f>
        <v>0</v>
      </c>
      <c r="AK21" s="26">
        <f>IF(Q21&gt;P21,1,0)</f>
        <v>0</v>
      </c>
      <c r="AL21" s="27">
        <v>111</v>
      </c>
      <c r="AM21" s="27">
        <v>333</v>
      </c>
      <c r="AN21" s="20"/>
      <c r="AO21" s="54" t="s">
        <v>30</v>
      </c>
      <c r="AP21" s="55" t="str">
        <f>EO29</f>
        <v>2A</v>
      </c>
      <c r="AQ21" s="56">
        <f>EP29</f>
        <v>0</v>
      </c>
      <c r="AR21" s="57">
        <f>EQ29</f>
        <v>0</v>
      </c>
      <c r="AS21" s="57">
        <f>ES29</f>
        <v>0</v>
      </c>
      <c r="AT21" s="58"/>
      <c r="AU21" s="58"/>
      <c r="AV21" s="58"/>
      <c r="AW21" s="57">
        <f>ET29</f>
        <v>0</v>
      </c>
      <c r="AX21" s="57">
        <f>EU29</f>
        <v>0</v>
      </c>
      <c r="AY21" s="59" t="str">
        <f>EV29</f>
        <v/>
      </c>
      <c r="AZ21" s="60"/>
      <c r="BA21" s="61">
        <f>EW29</f>
        <v>0</v>
      </c>
      <c r="BB21" s="52"/>
      <c r="BC21" s="52"/>
      <c r="BD21" s="52"/>
    </row>
    <row r="22" spans="1:153" ht="13.5" thickBot="1" x14ac:dyDescent="0.25">
      <c r="A22" s="20"/>
      <c r="B22" s="39"/>
      <c r="C22" s="19"/>
      <c r="D22" s="40"/>
      <c r="E22" s="16"/>
      <c r="F22" s="53"/>
      <c r="G22" s="53"/>
      <c r="H22" s="43"/>
      <c r="I22" s="44"/>
      <c r="J22" s="45"/>
      <c r="K22" s="44"/>
      <c r="L22" s="45"/>
      <c r="M22" s="44"/>
      <c r="N22" s="45"/>
      <c r="O22" s="44"/>
      <c r="P22" s="45"/>
      <c r="Q22" s="44"/>
      <c r="R22" s="46"/>
      <c r="S22" s="46"/>
      <c r="T22" s="26"/>
      <c r="U22" s="26"/>
      <c r="V22" s="36"/>
      <c r="W22" s="36"/>
      <c r="X22" s="47"/>
      <c r="Y22" s="47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7"/>
      <c r="AM22" s="27"/>
      <c r="AN22" s="20"/>
      <c r="AO22" s="54" t="s">
        <v>31</v>
      </c>
      <c r="AP22" s="55" t="str">
        <f>EO30</f>
        <v>3A</v>
      </c>
      <c r="AQ22" s="56">
        <f>EP30</f>
        <v>0</v>
      </c>
      <c r="AR22" s="57">
        <f>EQ30</f>
        <v>0</v>
      </c>
      <c r="AS22" s="57">
        <f>ES30</f>
        <v>0</v>
      </c>
      <c r="AT22" s="58"/>
      <c r="AU22" s="58"/>
      <c r="AV22" s="58"/>
      <c r="AW22" s="57">
        <f>ET30</f>
        <v>0</v>
      </c>
      <c r="AX22" s="57">
        <f>EU30</f>
        <v>0</v>
      </c>
      <c r="AY22" s="59" t="str">
        <f>EV30</f>
        <v/>
      </c>
      <c r="AZ22" s="60"/>
      <c r="BA22" s="61">
        <f>EW30</f>
        <v>0</v>
      </c>
      <c r="BB22" s="52"/>
      <c r="BC22" s="52"/>
      <c r="BD22" s="52"/>
    </row>
    <row r="23" spans="1:153" ht="13.5" thickBot="1" x14ac:dyDescent="0.25">
      <c r="A23" s="20">
        <f>A21+1</f>
        <v>3</v>
      </c>
      <c r="B23" s="39">
        <f>B21+B36</f>
        <v>0.45833333333333331</v>
      </c>
      <c r="C23" s="40" t="str">
        <f>$B$4</f>
        <v>2A</v>
      </c>
      <c r="D23" s="19" t="str">
        <f>$B$5</f>
        <v>3A</v>
      </c>
      <c r="E23" s="16">
        <f>E19</f>
        <v>1</v>
      </c>
      <c r="F23" s="41">
        <f>Campos!$L$42</f>
        <v>0</v>
      </c>
      <c r="G23" s="42">
        <f>Campos!$M$42</f>
        <v>0</v>
      </c>
      <c r="H23" s="43"/>
      <c r="I23" s="44"/>
      <c r="J23" s="45"/>
      <c r="K23" s="44"/>
      <c r="L23" s="45"/>
      <c r="M23" s="44"/>
      <c r="N23" s="45"/>
      <c r="O23" s="44"/>
      <c r="P23" s="45"/>
      <c r="Q23" s="44"/>
      <c r="R23" s="46">
        <f>IF(F23=G23,0,T23)</f>
        <v>0</v>
      </c>
      <c r="S23" s="46">
        <f>IF(F23=G23,0,U23)</f>
        <v>0</v>
      </c>
      <c r="T23" s="26">
        <f>IF(F23&gt;G23,3,1)</f>
        <v>1</v>
      </c>
      <c r="U23" s="26">
        <f>IF(G23&gt;F23,3,1)</f>
        <v>1</v>
      </c>
      <c r="V23" s="36">
        <f>IF(F23&gt;G23,1,0)</f>
        <v>0</v>
      </c>
      <c r="W23" s="36">
        <f>IF(G23&gt;F23,1,0)</f>
        <v>0</v>
      </c>
      <c r="X23" s="47">
        <f>F23</f>
        <v>0</v>
      </c>
      <c r="Y23" s="47">
        <f>G23</f>
        <v>0</v>
      </c>
      <c r="Z23" s="26"/>
      <c r="AA23" s="26">
        <f>IF(H23&gt;I23,1,0)</f>
        <v>0</v>
      </c>
      <c r="AB23" s="26">
        <f>IF(J23&gt;K23,1,0)</f>
        <v>0</v>
      </c>
      <c r="AC23" s="26">
        <f>IF(L23&gt;M23,1,0)</f>
        <v>0</v>
      </c>
      <c r="AD23" s="26">
        <f>IF(N23&gt;O23,1,0)</f>
        <v>0</v>
      </c>
      <c r="AE23" s="26">
        <f>IF(P23&gt;Q23,1,0)</f>
        <v>0</v>
      </c>
      <c r="AF23" s="26"/>
      <c r="AG23" s="26">
        <f>IF(I23&gt;H23,1,0)</f>
        <v>0</v>
      </c>
      <c r="AH23" s="26">
        <f>IF(K23&gt;J23,1,0)</f>
        <v>0</v>
      </c>
      <c r="AI23" s="26">
        <f>IF(M23&gt;L23,1,0)</f>
        <v>0</v>
      </c>
      <c r="AJ23" s="26">
        <f>IF(O23&gt;N23,1,0)</f>
        <v>0</v>
      </c>
      <c r="AK23" s="26">
        <f>IF(Q23&gt;P23,1,0)</f>
        <v>0</v>
      </c>
      <c r="AL23" s="27">
        <v>222</v>
      </c>
      <c r="AM23" s="27">
        <v>333</v>
      </c>
      <c r="AN23" s="20"/>
      <c r="AO23" s="62"/>
      <c r="AP23" s="63"/>
      <c r="AQ23" s="64"/>
      <c r="AR23" s="65"/>
      <c r="AS23" s="65"/>
      <c r="AT23" s="65"/>
      <c r="AU23" s="65"/>
      <c r="AV23" s="65"/>
      <c r="AW23" s="65"/>
      <c r="AX23" s="65"/>
      <c r="AY23" s="64"/>
      <c r="AZ23" s="65"/>
      <c r="BA23" s="66"/>
      <c r="BB23" s="17"/>
    </row>
    <row r="24" spans="1:153" x14ac:dyDescent="0.2">
      <c r="A24" s="23"/>
      <c r="B24" s="23"/>
      <c r="C24" s="23"/>
      <c r="D24" s="26"/>
      <c r="E24" s="26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27"/>
      <c r="AM24" s="27"/>
      <c r="AN24" s="20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17"/>
    </row>
    <row r="25" spans="1:153" x14ac:dyDescent="0.2">
      <c r="A25" s="23"/>
      <c r="B25" s="23"/>
      <c r="C25" s="23"/>
      <c r="D25" s="26"/>
      <c r="E25" s="26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27"/>
      <c r="AM25" s="27"/>
      <c r="AN25" s="20"/>
      <c r="AP25" s="29" t="s">
        <v>17</v>
      </c>
      <c r="AQ25" s="29" t="s">
        <v>18</v>
      </c>
      <c r="AR25" s="29" t="s">
        <v>19</v>
      </c>
      <c r="AS25" s="29" t="s">
        <v>20</v>
      </c>
      <c r="AT25" s="29" t="s">
        <v>21</v>
      </c>
      <c r="AU25" s="29" t="s">
        <v>22</v>
      </c>
      <c r="AV25" s="29" t="s">
        <v>32</v>
      </c>
      <c r="AW25" s="29" t="s">
        <v>24</v>
      </c>
      <c r="AX25" s="29" t="s">
        <v>25</v>
      </c>
      <c r="AY25" s="29" t="s">
        <v>26</v>
      </c>
      <c r="AZ25" s="29" t="s">
        <v>27</v>
      </c>
      <c r="BA25" s="29" t="s">
        <v>28</v>
      </c>
      <c r="BB25" s="17"/>
    </row>
    <row r="26" spans="1:153" x14ac:dyDescent="0.2">
      <c r="A26" s="23"/>
      <c r="B26" s="23"/>
      <c r="C26" s="23"/>
      <c r="D26" s="26"/>
      <c r="E26" s="26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20"/>
      <c r="AP26" s="35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17"/>
    </row>
    <row r="27" spans="1:153" x14ac:dyDescent="0.2">
      <c r="A27" s="23"/>
      <c r="B27" s="23"/>
      <c r="C27" s="23"/>
      <c r="D27" s="26"/>
      <c r="E27" s="26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20"/>
      <c r="AP27" s="40" t="str">
        <f>B3</f>
        <v>1A</v>
      </c>
      <c r="AQ27" s="23">
        <f>AR27+AS27+AZ27</f>
        <v>0</v>
      </c>
      <c r="AR27" s="23">
        <f>SUM(V19,W21)</f>
        <v>0</v>
      </c>
      <c r="AS27" s="23">
        <f>SUM(W19,V21)</f>
        <v>0</v>
      </c>
      <c r="AT27" s="23" t="e">
        <f>SUM(G19,F21,#REF!)</f>
        <v>#REF!</v>
      </c>
      <c r="AU27" s="23" t="e">
        <f>SUM(F19,G21,#REF!)</f>
        <v>#REF!</v>
      </c>
      <c r="AV27" s="23" t="e">
        <f>AT27-AU27</f>
        <v>#REF!</v>
      </c>
      <c r="AW27" s="23">
        <f>SUM(X19,Y21)</f>
        <v>0</v>
      </c>
      <c r="AX27" s="23">
        <f>SUM(Y19,X21)</f>
        <v>0</v>
      </c>
      <c r="AY27" s="23" t="str">
        <f>IF(AX27=0,"",AW27/AX27)</f>
        <v/>
      </c>
      <c r="AZ27" s="23">
        <v>0</v>
      </c>
      <c r="BA27" s="68">
        <f>(AR27*2)+(AS27*1)</f>
        <v>0</v>
      </c>
      <c r="BB27" s="17">
        <f>$D$3</f>
        <v>0</v>
      </c>
      <c r="BG27" s="69"/>
      <c r="BH27" s="70" t="s">
        <v>18</v>
      </c>
      <c r="BI27" s="70" t="s">
        <v>19</v>
      </c>
      <c r="BJ27" s="70" t="s">
        <v>33</v>
      </c>
      <c r="BK27" s="70" t="s">
        <v>20</v>
      </c>
      <c r="BL27" s="70" t="s">
        <v>34</v>
      </c>
      <c r="BM27" s="70" t="s">
        <v>35</v>
      </c>
      <c r="BN27" s="70" t="s">
        <v>26</v>
      </c>
      <c r="BO27" s="71" t="s">
        <v>36</v>
      </c>
      <c r="BP27" s="72"/>
      <c r="BQ27" s="72"/>
      <c r="BR27" s="72"/>
      <c r="BS27" s="72"/>
      <c r="BT27" s="72"/>
      <c r="BU27" s="72"/>
      <c r="BV27" s="72"/>
      <c r="BW27" s="72"/>
      <c r="BX27" s="72"/>
      <c r="BY27" s="72"/>
      <c r="BZ27" s="72"/>
      <c r="CA27" s="72"/>
      <c r="CB27" s="72"/>
      <c r="CC27" s="72"/>
      <c r="CD27" s="72"/>
      <c r="CE27" s="72"/>
      <c r="CF27" s="72"/>
      <c r="CG27" s="72"/>
      <c r="CH27" s="72"/>
      <c r="CI27" s="72"/>
      <c r="CJ27" s="72"/>
      <c r="CK27" s="72"/>
      <c r="CL27" s="72"/>
      <c r="CM27" s="72"/>
      <c r="CN27" s="72"/>
      <c r="CO27" s="72"/>
      <c r="CP27" s="72"/>
      <c r="CQ27" s="72"/>
      <c r="CR27" s="72"/>
      <c r="CS27" s="72"/>
      <c r="CT27" s="72"/>
      <c r="CU27" s="72"/>
      <c r="CV27" s="72"/>
      <c r="CW27" s="72"/>
      <c r="CX27" s="72"/>
      <c r="CY27" s="72"/>
      <c r="CZ27" s="72"/>
      <c r="DA27" s="72"/>
      <c r="DB27" s="72"/>
      <c r="DC27" s="72"/>
      <c r="DD27" s="72"/>
      <c r="DE27" s="72"/>
      <c r="DF27" s="72"/>
      <c r="DG27" s="73"/>
      <c r="DH27" s="74" t="s">
        <v>18</v>
      </c>
      <c r="DI27" s="74" t="s">
        <v>19</v>
      </c>
      <c r="DJ27" s="74" t="s">
        <v>33</v>
      </c>
      <c r="DK27" s="74" t="s">
        <v>20</v>
      </c>
      <c r="DL27" s="74" t="s">
        <v>34</v>
      </c>
      <c r="DM27" s="74" t="s">
        <v>35</v>
      </c>
      <c r="DN27" s="74" t="s">
        <v>26</v>
      </c>
      <c r="DO27" s="74" t="s">
        <v>36</v>
      </c>
      <c r="DP27" s="72"/>
      <c r="DQ27" s="72"/>
      <c r="DR27" s="72"/>
      <c r="DS27" s="72"/>
      <c r="DT27" s="72"/>
      <c r="DU27" s="72"/>
      <c r="DV27" s="72"/>
      <c r="DW27" s="75"/>
      <c r="DX27" s="75"/>
      <c r="DY27" s="72"/>
      <c r="DZ27" s="72"/>
      <c r="EA27" s="72"/>
      <c r="EB27" s="72"/>
      <c r="EC27" s="72"/>
      <c r="ED27" s="72"/>
      <c r="EE27" s="72"/>
      <c r="EF27" s="72"/>
      <c r="EG27" s="72"/>
      <c r="EH27" s="72"/>
      <c r="EI27" s="72"/>
      <c r="EJ27" s="72"/>
      <c r="EK27" s="72"/>
      <c r="EL27" s="72"/>
      <c r="EM27" s="72"/>
      <c r="EN27" s="72"/>
      <c r="EO27" s="73"/>
      <c r="EP27" s="74" t="s">
        <v>18</v>
      </c>
      <c r="EQ27" s="74" t="s">
        <v>19</v>
      </c>
      <c r="ER27" s="74" t="s">
        <v>33</v>
      </c>
      <c r="ES27" s="74" t="s">
        <v>20</v>
      </c>
      <c r="ET27" s="74" t="s">
        <v>34</v>
      </c>
      <c r="EU27" s="74" t="s">
        <v>35</v>
      </c>
      <c r="EV27" s="74" t="s">
        <v>26</v>
      </c>
      <c r="EW27" s="74" t="s">
        <v>36</v>
      </c>
    </row>
    <row r="28" spans="1:153" x14ac:dyDescent="0.2">
      <c r="A28" s="23"/>
      <c r="B28" s="23"/>
      <c r="C28" s="23"/>
      <c r="D28" s="26"/>
      <c r="E28" s="26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20"/>
      <c r="AP28" s="40" t="str">
        <f t="shared" ref="AP28:AP29" si="0">B4</f>
        <v>2A</v>
      </c>
      <c r="AQ28" s="23">
        <f>AR28+AS28+AZ28</f>
        <v>0</v>
      </c>
      <c r="AR28" s="23">
        <f>SUM(W19,V23)</f>
        <v>0</v>
      </c>
      <c r="AS28" s="23">
        <f>SUM(V19,W23)</f>
        <v>0</v>
      </c>
      <c r="AT28" s="23">
        <f>SUM(F19,G22,F23)</f>
        <v>0</v>
      </c>
      <c r="AU28" s="23">
        <f>SUM(G19,F22,G23)</f>
        <v>0</v>
      </c>
      <c r="AV28" s="23">
        <f>AT28-AU28</f>
        <v>0</v>
      </c>
      <c r="AW28" s="23">
        <f>SUM(Y19,X23)</f>
        <v>0</v>
      </c>
      <c r="AX28" s="23">
        <f>SUM(X19,Y23)</f>
        <v>0</v>
      </c>
      <c r="AY28" s="23" t="str">
        <f>IF(AX28=0,"",AW28/AX28)</f>
        <v/>
      </c>
      <c r="AZ28" s="23">
        <v>0</v>
      </c>
      <c r="BA28" s="68">
        <f>(AR28*2)+(AS28*1)</f>
        <v>0</v>
      </c>
      <c r="BB28" s="17">
        <f>$D$4</f>
        <v>0</v>
      </c>
      <c r="BG28" s="76" t="str">
        <f>$B$3</f>
        <v>1A</v>
      </c>
      <c r="BH28" s="20">
        <f>BI28+BK28</f>
        <v>0</v>
      </c>
      <c r="BI28" s="20">
        <f>AR27</f>
        <v>0</v>
      </c>
      <c r="BJ28" s="77"/>
      <c r="BK28" s="20">
        <f>AS27</f>
        <v>0</v>
      </c>
      <c r="BL28" s="20">
        <f t="shared" ref="BL28:BN31" si="1">AW27</f>
        <v>0</v>
      </c>
      <c r="BM28" s="20">
        <f t="shared" si="1"/>
        <v>0</v>
      </c>
      <c r="BN28" s="20" t="str">
        <f t="shared" si="1"/>
        <v/>
      </c>
      <c r="BO28" s="78">
        <f>BA27</f>
        <v>0</v>
      </c>
      <c r="BP28" s="72"/>
      <c r="BQ28" s="79" t="str">
        <f>BG28</f>
        <v>1A</v>
      </c>
      <c r="BR28" s="80">
        <f>BO28</f>
        <v>0</v>
      </c>
      <c r="BS28" s="81" t="str">
        <f>IF(BR28&gt;=BR29,BQ28,BQ29)</f>
        <v>1A</v>
      </c>
      <c r="BT28" s="80">
        <f>VLOOKUP(BS28,BG28:BO31,9,FALSE)</f>
        <v>0</v>
      </c>
      <c r="BU28" s="81" t="str">
        <f>IF(BT28&gt;=BT30,BS28,BS30)</f>
        <v>1A</v>
      </c>
      <c r="BV28" s="80">
        <f>VLOOKUP(BU28,BG28:BO31,9,FALSE)</f>
        <v>0</v>
      </c>
      <c r="BW28" s="81" t="str">
        <f>IF(BV28&gt;=BV31,BU28,BU31)</f>
        <v>1A</v>
      </c>
      <c r="BX28" s="80">
        <f>VLOOKUP(BW28,BG28:BO31,9,FALSE)</f>
        <v>0</v>
      </c>
      <c r="BY28" s="81"/>
      <c r="BZ28" s="82"/>
      <c r="CA28" s="82"/>
      <c r="CB28" s="82"/>
      <c r="CC28" s="82"/>
      <c r="CD28" s="83"/>
      <c r="CE28" s="84" t="str">
        <f>BW28</f>
        <v>1A</v>
      </c>
      <c r="CF28" s="85">
        <f>BX28</f>
        <v>0</v>
      </c>
      <c r="CG28" s="80" t="str">
        <f>VLOOKUP(CE28,BG28:BO31,8,FALSE)</f>
        <v/>
      </c>
      <c r="CH28" s="81" t="str">
        <f>IF(AND(CF28=CF29,CG29&gt;CG28),CE29,CE28)</f>
        <v>1A</v>
      </c>
      <c r="CI28" s="80"/>
      <c r="CJ28" s="80"/>
      <c r="CK28" s="82"/>
      <c r="CL28" s="82"/>
      <c r="CM28" s="82"/>
      <c r="CN28" s="82"/>
      <c r="CO28" s="86">
        <f>CF28</f>
        <v>0</v>
      </c>
      <c r="CP28" s="87" t="str">
        <f>CH28</f>
        <v>1A</v>
      </c>
      <c r="CQ28" s="88">
        <f>VLOOKUP(CE28,BG28:BO31,6,FALSE)</f>
        <v>0</v>
      </c>
      <c r="CR28" s="81" t="str">
        <f>IF(CQ28&gt;=CQ29,CP28,CP29)</f>
        <v>1A</v>
      </c>
      <c r="CS28" s="80">
        <f>VLOOKUP(CR28,BG28:BO31,6,FALSE)</f>
        <v>0</v>
      </c>
      <c r="CT28" s="81" t="str">
        <f>IF(CS28&gt;=CS30,CR28,CR30)</f>
        <v>1A</v>
      </c>
      <c r="CU28" s="80">
        <f>VLOOKUP(CT28,BG28:BO31,6,FALSE)</f>
        <v>0</v>
      </c>
      <c r="CV28" s="81" t="str">
        <f>IF(CU28&gt;=CU31,CT28,CT31)</f>
        <v>1A</v>
      </c>
      <c r="CW28" s="80">
        <f>VLOOKUP(CV28,BG28:BO31,6,FALSE)</f>
        <v>0</v>
      </c>
      <c r="CX28" s="82"/>
      <c r="CY28" s="82"/>
      <c r="CZ28" s="82"/>
      <c r="DA28" s="82"/>
      <c r="DB28" s="82"/>
      <c r="DC28" s="82"/>
      <c r="DD28" s="84" t="str">
        <f>CV28</f>
        <v>1A</v>
      </c>
      <c r="DE28" s="89">
        <f>CW28</f>
        <v>0</v>
      </c>
      <c r="DF28" s="72"/>
      <c r="DG28" s="75" t="str">
        <f>CP28</f>
        <v>1A</v>
      </c>
      <c r="DH28" s="90">
        <f>VLOOKUP(DG28,BG28:BO31,2,FALSE)</f>
        <v>0</v>
      </c>
      <c r="DI28" s="91">
        <f>VLOOKUP(DG28,BG28:BO31,3,FALSE)</f>
        <v>0</v>
      </c>
      <c r="DJ28" s="91">
        <f>VLOOKUP(DG28,BG28:BO31,4,FALSE)</f>
        <v>0</v>
      </c>
      <c r="DK28" s="91">
        <f>VLOOKUP(DG28,BG28:BO31,5,FALSE)</f>
        <v>0</v>
      </c>
      <c r="DL28" s="91">
        <f>VLOOKUP(DG28,BG28:BO31,6,FALSE)</f>
        <v>0</v>
      </c>
      <c r="DM28" s="91">
        <f>VLOOKUP(DG28,BG28:BO31,7,FALSE)</f>
        <v>0</v>
      </c>
      <c r="DN28" s="91" t="str">
        <f>VLOOKUP(DG28,BG28:BO31,8,FALSE)</f>
        <v/>
      </c>
      <c r="DO28" s="91">
        <f>VLOOKUP(DG28,BG28:BO31,9,FALSE)</f>
        <v>0</v>
      </c>
      <c r="DP28" s="72" t="str">
        <f>DG28</f>
        <v>1A</v>
      </c>
      <c r="DQ28" s="72">
        <f>VLOOKUP(DP28,DG28:DO31,9,FALSE)</f>
        <v>0</v>
      </c>
      <c r="DR28" s="72" t="str">
        <f>VLOOKUP(DP28,DG28:DO31,8,FALSE)</f>
        <v/>
      </c>
      <c r="DS28" s="92" t="str">
        <f>IF(AND(DQ28=DQ29,DR29&gt;DR28),DP29,DP28)</f>
        <v>1A</v>
      </c>
      <c r="DT28" s="93">
        <f>VLOOKUP(DS28,DG28:DO31,9,FALSE)</f>
        <v>0</v>
      </c>
      <c r="DU28" s="93" t="str">
        <f>VLOOKUP(DS28,DG28:DO31,8,FALSE)</f>
        <v/>
      </c>
      <c r="DV28" s="92" t="str">
        <f>IF(AND(DT28=DT30,DU30&gt;DU28),DS30,DS28)</f>
        <v>1A</v>
      </c>
      <c r="DW28" s="72">
        <f>VLOOKUP(DV28,DG28:DO31,9,FALSE)</f>
        <v>0</v>
      </c>
      <c r="DX28" s="72" t="str">
        <f>VLOOKUP(DV28,DG28:DO31,8,FALSE)</f>
        <v/>
      </c>
      <c r="DY28" s="94" t="str">
        <f>IF(AND(DW28=DW31,DX31&gt;DX28),DV31,DV28)</f>
        <v>1A</v>
      </c>
      <c r="DZ28" s="72">
        <f>VLOOKUP(DY28,DG28:DO31,9,FALSE)</f>
        <v>0</v>
      </c>
      <c r="EA28" s="72" t="str">
        <f>VLOOKUP(DY28,DG28:DO31,8,FALSE)</f>
        <v/>
      </c>
      <c r="EB28" s="72">
        <f>VLOOKUP(DY28,DG28:DO31,6,FALSE)</f>
        <v>0</v>
      </c>
      <c r="EC28" s="92" t="str">
        <f>IF(AND(DZ28=DZ29,EA28=EA29,EB29&gt;EB28),DY29,DY28)</f>
        <v>1A</v>
      </c>
      <c r="ED28" s="72">
        <f>VLOOKUP(EC28,DG28:DO31,9,FALSE)</f>
        <v>0</v>
      </c>
      <c r="EE28" s="72" t="str">
        <f>VLOOKUP(EC28,DG28:DO31,8,FALSE)</f>
        <v/>
      </c>
      <c r="EF28" s="72">
        <f>VLOOKUP(EC28,DG28:DO31,6,FALSE)</f>
        <v>0</v>
      </c>
      <c r="EG28" s="92" t="str">
        <f>IF(AND(ED28=ED30,EE28=EE30,EF30&gt;EF28),EC30,EC28)</f>
        <v>1A</v>
      </c>
      <c r="EH28" s="72">
        <f>VLOOKUP(EG28,DG28:DO31,9,FALSE)</f>
        <v>0</v>
      </c>
      <c r="EI28" s="72" t="str">
        <f>VLOOKUP(EG28,DG28:DO31,8,FALSE)</f>
        <v/>
      </c>
      <c r="EJ28" s="72">
        <f>VLOOKUP(EG28,DG28:DO31,6,FALSE)</f>
        <v>0</v>
      </c>
      <c r="EK28" s="92" t="str">
        <f>IF(AND(EH28=EH31,EI28=EI31,EJ31&gt;EJ28),EG31,EG28)</f>
        <v>1A</v>
      </c>
      <c r="EL28" s="72">
        <f>VLOOKUP(EK28,DG28:DO31,9,FALSE)</f>
        <v>0</v>
      </c>
      <c r="EM28" s="72" t="str">
        <f>VLOOKUP(EK28,DG28:DO31,8,FALSE)</f>
        <v/>
      </c>
      <c r="EN28" s="72">
        <f>VLOOKUP(EK28,DG28:DO31,6,FALSE)</f>
        <v>0</v>
      </c>
      <c r="EO28" s="75" t="str">
        <f>EK28</f>
        <v>1A</v>
      </c>
      <c r="EP28" s="90">
        <f>VLOOKUP(EO28,BG28:BO31,2,FALSE)</f>
        <v>0</v>
      </c>
      <c r="EQ28" s="91">
        <f>VLOOKUP(EO28,BG28:BO31,3,FALSE)</f>
        <v>0</v>
      </c>
      <c r="ER28" s="91">
        <f>VLOOKUP(EO28,BG28:BO31,4,FALSE)</f>
        <v>0</v>
      </c>
      <c r="ES28" s="91">
        <f>VLOOKUP(EO28,BG28:BO31,5,FALSE)</f>
        <v>0</v>
      </c>
      <c r="ET28" s="91">
        <f>VLOOKUP(EO28,BG28:BO31,6,FALSE)</f>
        <v>0</v>
      </c>
      <c r="EU28" s="91">
        <f>VLOOKUP(EO28,BG28:BO31,7,FALSE)</f>
        <v>0</v>
      </c>
      <c r="EV28" s="95" t="str">
        <f>VLOOKUP(EO28,BG28:BO31,8,FALSE)</f>
        <v/>
      </c>
      <c r="EW28" s="91">
        <f>VLOOKUP(EO28,BG28:BO31,9,FALSE)</f>
        <v>0</v>
      </c>
    </row>
    <row r="29" spans="1:153" x14ac:dyDescent="0.2">
      <c r="A29" s="23"/>
      <c r="B29" s="23"/>
      <c r="D29" s="26"/>
      <c r="E29" s="26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20"/>
      <c r="AP29" s="40" t="str">
        <f t="shared" si="0"/>
        <v>3A</v>
      </c>
      <c r="AQ29" s="23">
        <f>AR29+AS29+AZ29</f>
        <v>0</v>
      </c>
      <c r="AR29" s="23">
        <f>SUM(V21,W23)</f>
        <v>0</v>
      </c>
      <c r="AS29" s="23">
        <f>SUM(W21,V23)</f>
        <v>0</v>
      </c>
      <c r="AT29" s="23">
        <f>SUM(F20,G21,G23)</f>
        <v>0</v>
      </c>
      <c r="AU29" s="23">
        <f>SUM(G20,F21,F23)</f>
        <v>0</v>
      </c>
      <c r="AV29" s="23">
        <f>AT29-AU29</f>
        <v>0</v>
      </c>
      <c r="AW29" s="23">
        <f>SUM(X21,Y23)</f>
        <v>0</v>
      </c>
      <c r="AX29" s="23">
        <f>SUM(X21,Y23)</f>
        <v>0</v>
      </c>
      <c r="AY29" s="23" t="str">
        <f>IF(AX29=0,"",AW29/AX29)</f>
        <v/>
      </c>
      <c r="AZ29" s="23">
        <v>0</v>
      </c>
      <c r="BA29" s="68">
        <f>(AR29*2)+(AS29*1)</f>
        <v>0</v>
      </c>
      <c r="BB29" s="17">
        <f>$D$5</f>
        <v>0</v>
      </c>
      <c r="BG29" s="76" t="str">
        <f>$B$4</f>
        <v>2A</v>
      </c>
      <c r="BH29" s="20">
        <f>BI29+BK29</f>
        <v>0</v>
      </c>
      <c r="BI29" s="20">
        <f>AR28</f>
        <v>0</v>
      </c>
      <c r="BJ29" s="77"/>
      <c r="BK29" s="20">
        <f>AS28</f>
        <v>0</v>
      </c>
      <c r="BL29" s="20">
        <f t="shared" si="1"/>
        <v>0</v>
      </c>
      <c r="BM29" s="20">
        <f t="shared" si="1"/>
        <v>0</v>
      </c>
      <c r="BN29" s="20" t="str">
        <f t="shared" si="1"/>
        <v/>
      </c>
      <c r="BO29" s="78">
        <f>BA28</f>
        <v>0</v>
      </c>
      <c r="BP29" s="72"/>
      <c r="BQ29" s="96" t="str">
        <f>BG29</f>
        <v>2A</v>
      </c>
      <c r="BR29" s="97">
        <f>BO29</f>
        <v>0</v>
      </c>
      <c r="BS29" s="98" t="str">
        <f>IF(BR29&lt;=BR28,BQ29,BQ28)</f>
        <v>2A</v>
      </c>
      <c r="BT29" s="97">
        <f>VLOOKUP(BS29,BG28:BO31,9,FALSE)</f>
        <v>0</v>
      </c>
      <c r="BU29" s="99" t="str">
        <f>BS29</f>
        <v>2A</v>
      </c>
      <c r="BV29" s="97">
        <f>VLOOKUP(BU29,BG28:BO31,9,FALSE)</f>
        <v>0</v>
      </c>
      <c r="BW29" s="99" t="str">
        <f>BU29</f>
        <v>2A</v>
      </c>
      <c r="BX29" s="97">
        <f>VLOOKUP(BW29,BG28:BO31,9,FALSE)</f>
        <v>0</v>
      </c>
      <c r="BY29" s="98" t="str">
        <f>IF(BX29&gt;=BX30,BW29,BW30)</f>
        <v>2A</v>
      </c>
      <c r="BZ29" s="97">
        <f>VLOOKUP(BY29,BG28:BO31,9,FALSE)</f>
        <v>0</v>
      </c>
      <c r="CA29" s="98" t="str">
        <f>IF(BZ29&gt;=BZ31,BY29,BY31)</f>
        <v>2A</v>
      </c>
      <c r="CB29" s="97">
        <f>VLOOKUP(CA29,BG28:BO31,9,FALSE)</f>
        <v>0</v>
      </c>
      <c r="CC29" s="100"/>
      <c r="CD29" s="101"/>
      <c r="CE29" s="102" t="str">
        <f>CA29</f>
        <v>2A</v>
      </c>
      <c r="CF29" s="103">
        <f>CB29</f>
        <v>0</v>
      </c>
      <c r="CG29" s="97" t="str">
        <f>VLOOKUP(CE29,BG28:BO31,8,FALSE)</f>
        <v/>
      </c>
      <c r="CH29" s="98" t="str">
        <f>IF(AND(CF28=CF29,CG29&gt;CG28),CE28,CE29)</f>
        <v>2A</v>
      </c>
      <c r="CI29" s="97">
        <f>VLOOKUP(CH29,BG28:BO31,9,FALSE)</f>
        <v>0</v>
      </c>
      <c r="CJ29" s="97" t="str">
        <f>VLOOKUP(CH29,BG28:BO31,8,FALSE)</f>
        <v/>
      </c>
      <c r="CK29" s="98" t="str">
        <f>IF(AND(CI29=CI30,CJ30&gt;CJ29),CH30,CH29)</f>
        <v>2A</v>
      </c>
      <c r="CL29" s="97"/>
      <c r="CM29" s="97"/>
      <c r="CN29" s="100"/>
      <c r="CO29" s="104">
        <f>CI29</f>
        <v>0</v>
      </c>
      <c r="CP29" s="105" t="str">
        <f>CK29</f>
        <v>2A</v>
      </c>
      <c r="CQ29" s="106">
        <f>VLOOKUP(CE29,BG28:BO31,6,FALSE)</f>
        <v>0</v>
      </c>
      <c r="CR29" s="98" t="str">
        <f>IF(CQ29&lt;=CQ28,CP29,CP28)</f>
        <v>2A</v>
      </c>
      <c r="CS29" s="97">
        <f>VLOOKUP(CR29,BG28:BO31,6,FALSE)</f>
        <v>0</v>
      </c>
      <c r="CT29" s="99" t="str">
        <f>CR29</f>
        <v>2A</v>
      </c>
      <c r="CU29" s="97">
        <f>VLOOKUP(CT29,BG28:BO31,6,FALSE)</f>
        <v>0</v>
      </c>
      <c r="CV29" s="99" t="str">
        <f>CT29</f>
        <v>2A</v>
      </c>
      <c r="CW29" s="97">
        <f>VLOOKUP(CV29,BG28:BO31,6,FALSE)</f>
        <v>0</v>
      </c>
      <c r="CX29" s="98" t="str">
        <f>IF(CW29&gt;=CW30,CV29,CV30)</f>
        <v>2A</v>
      </c>
      <c r="CY29" s="97">
        <f>VLOOKUP(CX29,BG28:BO31,6,FALSE)</f>
        <v>0</v>
      </c>
      <c r="CZ29" s="98" t="str">
        <f>IF(CY29&gt;=CY31,CX29,CX31)</f>
        <v>2A</v>
      </c>
      <c r="DA29" s="97">
        <f>VLOOKUP(CZ29,BG28:BO31,6,FALSE)</f>
        <v>0</v>
      </c>
      <c r="DB29" s="100"/>
      <c r="DC29" s="100"/>
      <c r="DD29" s="102" t="str">
        <f>CZ29</f>
        <v>2A</v>
      </c>
      <c r="DE29" s="107">
        <f>DA29</f>
        <v>0</v>
      </c>
      <c r="DF29" s="72"/>
      <c r="DG29" s="75" t="str">
        <f>CP29</f>
        <v>2A</v>
      </c>
      <c r="DH29" s="90">
        <f>VLOOKUP(DG29,BG28:BO31,2,FALSE)</f>
        <v>0</v>
      </c>
      <c r="DI29" s="91">
        <f>VLOOKUP(DG29,BG28:BO31,3,FALSE)</f>
        <v>0</v>
      </c>
      <c r="DJ29" s="91">
        <f>VLOOKUP(DG29,BG28:BO31,4,FALSE)</f>
        <v>0</v>
      </c>
      <c r="DK29" s="91">
        <f>VLOOKUP(DG29,BG28:BO31,5,FALSE)</f>
        <v>0</v>
      </c>
      <c r="DL29" s="91">
        <f>VLOOKUP(DG29,BG28:BO31,6,FALSE)</f>
        <v>0</v>
      </c>
      <c r="DM29" s="91">
        <f>VLOOKUP(DG29,BG28:BO31,7,FALSE)</f>
        <v>0</v>
      </c>
      <c r="DN29" s="91" t="str">
        <f>VLOOKUP(DG29,BG28:BO31,8,FALSE)</f>
        <v/>
      </c>
      <c r="DO29" s="91">
        <f>VLOOKUP(DG29,BG28:BO31,9,FALSE)</f>
        <v>0</v>
      </c>
      <c r="DP29" s="72" t="str">
        <f>DG29</f>
        <v>2A</v>
      </c>
      <c r="DQ29" s="72">
        <f>VLOOKUP(DP29,DG28:DO31,9,FALSE)</f>
        <v>0</v>
      </c>
      <c r="DR29" s="72" t="str">
        <f>VLOOKUP(DP29,DG28:DO31,8,FALSE)</f>
        <v/>
      </c>
      <c r="DS29" s="92" t="str">
        <f>IF(AND(DQ28=DQ29,DR29&gt;DR28),DP28,DP29)</f>
        <v>2A</v>
      </c>
      <c r="DT29" s="93">
        <f>VLOOKUP(DS29,DG28:DO31,9,FALSE)</f>
        <v>0</v>
      </c>
      <c r="DU29" s="93" t="str">
        <f>VLOOKUP(DS29,DG28:DO31,8,FALSE)</f>
        <v/>
      </c>
      <c r="DV29" s="93" t="str">
        <f>IF(AND(DT29=DT31,DU31&gt;DU29),DS31,DS29)</f>
        <v>2A</v>
      </c>
      <c r="DW29" s="72">
        <f>VLOOKUP(DV29,DG28:DO31,9,FALSE)</f>
        <v>0</v>
      </c>
      <c r="DX29" s="72" t="str">
        <f>VLOOKUP(DV29,DG28:DO31,8,FALSE)</f>
        <v/>
      </c>
      <c r="DY29" s="72" t="str">
        <f>IF(AND(DW29=DW30,DX30&gt;DX29),DV30,DV29)</f>
        <v>2A</v>
      </c>
      <c r="DZ29" s="72">
        <f>VLOOKUP(DY29,DG28:DO31,9,FALSE)</f>
        <v>0</v>
      </c>
      <c r="EA29" s="72" t="str">
        <f>VLOOKUP(DY29,DG28:DO31,8,FALSE)</f>
        <v/>
      </c>
      <c r="EB29" s="72">
        <f>VLOOKUP(DY29,DG28:DO31,6,FALSE)</f>
        <v>0</v>
      </c>
      <c r="EC29" s="92" t="str">
        <f>IF(AND(DZ28=DZ29,EA28=EA29,EB29&gt;EB28),DY28,DY29)</f>
        <v>2A</v>
      </c>
      <c r="ED29" s="72">
        <f>VLOOKUP(EC29,DG28:DO31,9,FALSE)</f>
        <v>0</v>
      </c>
      <c r="EE29" s="72" t="str">
        <f>VLOOKUP(EC29,DG28:DO31,8,FALSE)</f>
        <v/>
      </c>
      <c r="EF29" s="72">
        <f>VLOOKUP(EC29,DG28:DO31,6,FALSE)</f>
        <v>0</v>
      </c>
      <c r="EG29" s="93" t="str">
        <f>IF(AND(ED29=ED31,EE29=EE31,EF31&gt;EF29),EC31,EC29)</f>
        <v>2A</v>
      </c>
      <c r="EH29" s="72">
        <f>VLOOKUP(EG29,DG28:DO31,9,FALSE)</f>
        <v>0</v>
      </c>
      <c r="EI29" s="72" t="str">
        <f>VLOOKUP(EG29,DG28:DO31,8,FALSE)</f>
        <v/>
      </c>
      <c r="EJ29" s="72">
        <f>VLOOKUP(EG29,DG28:DO31,6,FALSE)</f>
        <v>0</v>
      </c>
      <c r="EK29" s="93" t="str">
        <f>IF(AND(EH29=EH30,EI29=EI30,EJ30&gt;EJ29),EG30,EG29)</f>
        <v>2A</v>
      </c>
      <c r="EL29" s="72">
        <f>VLOOKUP(EK29,DG28:DO31,9,FALSE)</f>
        <v>0</v>
      </c>
      <c r="EM29" s="72" t="str">
        <f>VLOOKUP(EK29,DG28:DO31,8,FALSE)</f>
        <v/>
      </c>
      <c r="EN29" s="72">
        <f>VLOOKUP(EK29,DG28:DO31,6,FALSE)</f>
        <v>0</v>
      </c>
      <c r="EO29" s="75" t="str">
        <f>EK29</f>
        <v>2A</v>
      </c>
      <c r="EP29" s="90">
        <f>VLOOKUP(EO29,BG28:BO31,2,FALSE)</f>
        <v>0</v>
      </c>
      <c r="EQ29" s="91">
        <f>VLOOKUP(EO29,BG28:BO31,3,FALSE)</f>
        <v>0</v>
      </c>
      <c r="ER29" s="91">
        <f>VLOOKUP(EO29,BG28:BO31,4,FALSE)</f>
        <v>0</v>
      </c>
      <c r="ES29" s="91">
        <f>VLOOKUP(EO29,BG28:BO31,5,FALSE)</f>
        <v>0</v>
      </c>
      <c r="ET29" s="91">
        <f>VLOOKUP(EO29,BG28:BO31,6,FALSE)</f>
        <v>0</v>
      </c>
      <c r="EU29" s="91">
        <f>VLOOKUP(EO29,BG28:BO31,7,FALSE)</f>
        <v>0</v>
      </c>
      <c r="EV29" s="95" t="str">
        <f>VLOOKUP(EO29,BG28:BO31,8,FALSE)</f>
        <v/>
      </c>
      <c r="EW29" s="91">
        <f>VLOOKUP(EO29,BG28:BO31,9,FALSE)</f>
        <v>0</v>
      </c>
    </row>
    <row r="30" spans="1:153" x14ac:dyDescent="0.2">
      <c r="A30" s="23"/>
      <c r="B30" s="23"/>
      <c r="C30" s="23"/>
      <c r="D30" s="26"/>
      <c r="E30" s="26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20"/>
      <c r="AP30" s="40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68"/>
      <c r="BB30" s="17"/>
      <c r="BG30" s="76" t="str">
        <f>$B$5</f>
        <v>3A</v>
      </c>
      <c r="BH30" s="20">
        <f>BI30+BK30</f>
        <v>0</v>
      </c>
      <c r="BI30" s="20">
        <f>AR29</f>
        <v>0</v>
      </c>
      <c r="BJ30" s="77"/>
      <c r="BK30" s="20">
        <f>AS29</f>
        <v>0</v>
      </c>
      <c r="BL30" s="20">
        <f t="shared" si="1"/>
        <v>0</v>
      </c>
      <c r="BM30" s="20">
        <f t="shared" si="1"/>
        <v>0</v>
      </c>
      <c r="BN30" s="20" t="str">
        <f t="shared" si="1"/>
        <v/>
      </c>
      <c r="BO30" s="78">
        <f>BA29</f>
        <v>0</v>
      </c>
      <c r="BP30" s="72"/>
      <c r="BQ30" s="96" t="str">
        <f>BG30</f>
        <v>3A</v>
      </c>
      <c r="BR30" s="97">
        <f>BO30</f>
        <v>0</v>
      </c>
      <c r="BS30" s="99" t="str">
        <f>BQ30</f>
        <v>3A</v>
      </c>
      <c r="BT30" s="97">
        <f>VLOOKUP(BS30,BG28:BO31,9,FALSE)</f>
        <v>0</v>
      </c>
      <c r="BU30" s="98" t="str">
        <f>IF(BT30&lt;=BT28,BS30,BS28)</f>
        <v>3A</v>
      </c>
      <c r="BV30" s="97">
        <f>VLOOKUP(BU30,BG28:BO31,9,FALSE)</f>
        <v>0</v>
      </c>
      <c r="BW30" s="99" t="str">
        <f>BU30</f>
        <v>3A</v>
      </c>
      <c r="BX30" s="97">
        <f>VLOOKUP(BW30,BG28:BO31,9,FALSE)</f>
        <v>0</v>
      </c>
      <c r="BY30" s="98" t="str">
        <f>IF(BX30&lt;=BX29,BW30,BW29)</f>
        <v>3A</v>
      </c>
      <c r="BZ30" s="97">
        <f>VLOOKUP(BY30,BG28:BO31,9,FALSE)</f>
        <v>0</v>
      </c>
      <c r="CA30" s="99" t="str">
        <f>BY30</f>
        <v>3A</v>
      </c>
      <c r="CB30" s="97">
        <f>VLOOKUP(CA30,BG28:BO31,9,FALSE)</f>
        <v>0</v>
      </c>
      <c r="CC30" s="98" t="str">
        <f>IF(CB30&gt;=CB31,CA30,CA31)</f>
        <v>3A</v>
      </c>
      <c r="CD30" s="108">
        <f>VLOOKUP(CC30,BG28:BO31,9,FALSE)</f>
        <v>0</v>
      </c>
      <c r="CE30" s="102" t="str">
        <f>CC30</f>
        <v>3A</v>
      </c>
      <c r="CF30" s="103">
        <f>CD30</f>
        <v>0</v>
      </c>
      <c r="CG30" s="97" t="str">
        <f>VLOOKUP(CE30,BG28:BO31,8,FALSE)</f>
        <v/>
      </c>
      <c r="CH30" s="99" t="str">
        <f>CE30</f>
        <v>3A</v>
      </c>
      <c r="CI30" s="97">
        <f>VLOOKUP(CH30,BG28:BO31,9,FALSE)</f>
        <v>0</v>
      </c>
      <c r="CJ30" s="97" t="str">
        <f>VLOOKUP(CH30,BG28:BO31,8,FALSE)</f>
        <v/>
      </c>
      <c r="CK30" s="98" t="str">
        <f>IF(AND(CI29=CI30,CJ30&gt;CJ29),CH29,CH30)</f>
        <v>3A</v>
      </c>
      <c r="CL30" s="97">
        <f>VLOOKUP(CK30,BG28:BO31,9,FALSE)</f>
        <v>0</v>
      </c>
      <c r="CM30" s="97" t="str">
        <f>VLOOKUP(CK30,BG28:BO31,8,FALSE)</f>
        <v/>
      </c>
      <c r="CN30" s="98" t="str">
        <f>IF(AND(CL30=CL31,CM31&gt;CM30),CK31,CK30)</f>
        <v>3A</v>
      </c>
      <c r="CO30" s="104">
        <f>CL30</f>
        <v>0</v>
      </c>
      <c r="CP30" s="105" t="str">
        <f>CN30</f>
        <v>3A</v>
      </c>
      <c r="CQ30" s="106">
        <f>VLOOKUP(CE30,BG28:BO31,6,FALSE)</f>
        <v>0</v>
      </c>
      <c r="CR30" s="99" t="str">
        <f>CP30</f>
        <v>3A</v>
      </c>
      <c r="CS30" s="97">
        <f>VLOOKUP(CR30,BG28:BO31,6,FALSE)</f>
        <v>0</v>
      </c>
      <c r="CT30" s="98" t="str">
        <f>IF(CS30&lt;=CS28,CR30,CR28)</f>
        <v>3A</v>
      </c>
      <c r="CU30" s="97">
        <f>VLOOKUP(CT30,BG28:BO31,6,FALSE)</f>
        <v>0</v>
      </c>
      <c r="CV30" s="99" t="str">
        <f>CT30</f>
        <v>3A</v>
      </c>
      <c r="CW30" s="97">
        <f>VLOOKUP(CV30,BG28:BO31,6,FALSE)</f>
        <v>0</v>
      </c>
      <c r="CX30" s="98" t="str">
        <f>IF(CW30&lt;=CW29,CV30,CV29)</f>
        <v>3A</v>
      </c>
      <c r="CY30" s="97">
        <f>VLOOKUP(CX30,BG28:BO31,6,FALSE)</f>
        <v>0</v>
      </c>
      <c r="CZ30" s="99" t="str">
        <f>CX30</f>
        <v>3A</v>
      </c>
      <c r="DA30" s="97">
        <f>VLOOKUP(CZ30,BG28:BO31,6,FALSE)</f>
        <v>0</v>
      </c>
      <c r="DB30" s="98" t="str">
        <f>IF(DA30&gt;=DA31,CZ30,CZ31)</f>
        <v>3A</v>
      </c>
      <c r="DC30" s="97">
        <f>VLOOKUP(DB30,BG28:BO31,6,FALSE)</f>
        <v>0</v>
      </c>
      <c r="DD30" s="102" t="str">
        <f>DB30</f>
        <v>3A</v>
      </c>
      <c r="DE30" s="107">
        <f>DC30</f>
        <v>0</v>
      </c>
      <c r="DF30" s="72"/>
      <c r="DG30" s="75" t="str">
        <f>CP30</f>
        <v>3A</v>
      </c>
      <c r="DH30" s="90">
        <f>VLOOKUP(DG30,BG28:BO31,2,FALSE)</f>
        <v>0</v>
      </c>
      <c r="DI30" s="91">
        <f>VLOOKUP(DG30,BG28:BO31,3,FALSE)</f>
        <v>0</v>
      </c>
      <c r="DJ30" s="91">
        <f>VLOOKUP(DG30,BG28:BO31,4,FALSE)</f>
        <v>0</v>
      </c>
      <c r="DK30" s="91">
        <f>VLOOKUP(DG30,BG28:BO31,5,FALSE)</f>
        <v>0</v>
      </c>
      <c r="DL30" s="91">
        <f>VLOOKUP(DG30,BG28:BO31,6,FALSE)</f>
        <v>0</v>
      </c>
      <c r="DM30" s="91">
        <f>VLOOKUP(DG30,BG28:BO31,7,FALSE)</f>
        <v>0</v>
      </c>
      <c r="DN30" s="91" t="str">
        <f>VLOOKUP(DG30,BG28:BO31,8,FALSE)</f>
        <v/>
      </c>
      <c r="DO30" s="91">
        <f>VLOOKUP(DG30,BG28:BO31,9,FALSE)</f>
        <v>0</v>
      </c>
      <c r="DP30" s="72" t="str">
        <f>DG30</f>
        <v>3A</v>
      </c>
      <c r="DQ30" s="72">
        <f>VLOOKUP(DP30,DG28:DO31,9,FALSE)</f>
        <v>0</v>
      </c>
      <c r="DR30" s="72" t="str">
        <f>VLOOKUP(DP30,DG28:DO31,8,FALSE)</f>
        <v/>
      </c>
      <c r="DS30" s="93" t="str">
        <f>IF(AND(DQ30=DQ31,DR31&gt;DR30),DP31,DP30)</f>
        <v>3A</v>
      </c>
      <c r="DT30" s="93">
        <f>VLOOKUP(DS30,DG28:DO31,9,FALSE)</f>
        <v>0</v>
      </c>
      <c r="DU30" s="93" t="str">
        <f>VLOOKUP(DS30,DG28:DO31,8,FALSE)</f>
        <v/>
      </c>
      <c r="DV30" s="92" t="str">
        <f>IF(AND(DT28=DT30,DU30&gt;DU28),DS28,DS30)</f>
        <v>3A</v>
      </c>
      <c r="DW30" s="72">
        <f>VLOOKUP(DV30,DG28:DO31,9,FALSE)</f>
        <v>0</v>
      </c>
      <c r="DX30" s="72" t="str">
        <f>VLOOKUP(DV30,DG28:DO31,8,FALSE)</f>
        <v/>
      </c>
      <c r="DY30" s="72" t="str">
        <f>IF(AND(DW29=DW30,DX30&gt;DX29),DV29,DV30)</f>
        <v>3A</v>
      </c>
      <c r="DZ30" s="72">
        <f>VLOOKUP(DY30,DG28:DO31,9,FALSE)</f>
        <v>0</v>
      </c>
      <c r="EA30" s="72" t="str">
        <f>VLOOKUP(DY30,DG28:DO31,8,FALSE)</f>
        <v/>
      </c>
      <c r="EB30" s="72">
        <f>VLOOKUP(DY30,DG28:DO31,6,FALSE)</f>
        <v>0</v>
      </c>
      <c r="EC30" s="93" t="str">
        <f>IF(AND(DZ30=DZ31,EA30=EA31,EB31&gt;EB30),DY31,DY30)</f>
        <v>3A</v>
      </c>
      <c r="ED30" s="72">
        <f>VLOOKUP(EC30,DG28:DO31,9,FALSE)</f>
        <v>0</v>
      </c>
      <c r="EE30" s="72" t="str">
        <f>VLOOKUP(EC30,DG28:DO31,8,FALSE)</f>
        <v/>
      </c>
      <c r="EF30" s="72">
        <f>VLOOKUP(EC30,DG28:DO31,6,FALSE)</f>
        <v>0</v>
      </c>
      <c r="EG30" s="92" t="str">
        <f>IF(AND(ED28=ED30,EE28=EE30,EF29&gt;EF28),EC28,EC30)</f>
        <v>3A</v>
      </c>
      <c r="EH30" s="72">
        <f>VLOOKUP(EG30,DG28:DO31,9,FALSE)</f>
        <v>0</v>
      </c>
      <c r="EI30" s="72" t="str">
        <f>VLOOKUP(EG30,DG28:DO31,8,FALSE)</f>
        <v/>
      </c>
      <c r="EJ30" s="72">
        <f>VLOOKUP(EG30,DG28:DO31,6,FALSE)</f>
        <v>0</v>
      </c>
      <c r="EK30" s="93" t="str">
        <f>IF(AND(EH29=EH30,EI29=EI30,EJ30&gt;EJ29),EG29,EG30)</f>
        <v>3A</v>
      </c>
      <c r="EL30" s="72">
        <f>VLOOKUP(EK30,DG28:DO31,9,FALSE)</f>
        <v>0</v>
      </c>
      <c r="EM30" s="72" t="str">
        <f>VLOOKUP(EK30,DG28:DO31,8,FALSE)</f>
        <v/>
      </c>
      <c r="EN30" s="72">
        <f>VLOOKUP(EK30,DG28:DO31,6,FALSE)</f>
        <v>0</v>
      </c>
      <c r="EO30" s="75" t="str">
        <f>EK30</f>
        <v>3A</v>
      </c>
      <c r="EP30" s="90">
        <f>VLOOKUP(EO30,BG28:BO31,2,FALSE)</f>
        <v>0</v>
      </c>
      <c r="EQ30" s="91">
        <f>VLOOKUP(EO30,BG28:BO31,3,FALSE)</f>
        <v>0</v>
      </c>
      <c r="ER30" s="91">
        <f>VLOOKUP(EO30,BG28:BO31,4,FALSE)</f>
        <v>0</v>
      </c>
      <c r="ES30" s="91">
        <f>VLOOKUP(EO30,BG28:BO31,5,FALSE)</f>
        <v>0</v>
      </c>
      <c r="ET30" s="91">
        <f>VLOOKUP(EO30,BG28:BO31,6,FALSE)</f>
        <v>0</v>
      </c>
      <c r="EU30" s="91">
        <f>VLOOKUP(EO30,BG28:BO31,7,FALSE)</f>
        <v>0</v>
      </c>
      <c r="EV30" s="95" t="str">
        <f>VLOOKUP(EO30,BG28:BO31,8,FALSE)</f>
        <v/>
      </c>
      <c r="EW30" s="91">
        <f>VLOOKUP(EO30,BG28:BO31,9,FALSE)</f>
        <v>0</v>
      </c>
    </row>
    <row r="31" spans="1:153" x14ac:dyDescent="0.2">
      <c r="BG31" s="109">
        <f>$C$6</f>
        <v>0</v>
      </c>
      <c r="BH31" s="110">
        <f>BI31+BK31</f>
        <v>0</v>
      </c>
      <c r="BI31" s="110">
        <f>AR30</f>
        <v>0</v>
      </c>
      <c r="BJ31" s="111"/>
      <c r="BK31" s="110">
        <f>AS30</f>
        <v>0</v>
      </c>
      <c r="BL31" s="110">
        <f t="shared" si="1"/>
        <v>0</v>
      </c>
      <c r="BM31" s="110">
        <f t="shared" si="1"/>
        <v>0</v>
      </c>
      <c r="BN31" s="110">
        <f t="shared" si="1"/>
        <v>0</v>
      </c>
      <c r="BO31" s="112">
        <f>BA30</f>
        <v>0</v>
      </c>
      <c r="BP31" s="72"/>
      <c r="BQ31" s="113">
        <f>BG31</f>
        <v>0</v>
      </c>
      <c r="BR31" s="114">
        <f>BO31</f>
        <v>0</v>
      </c>
      <c r="BS31" s="115">
        <f>BQ31</f>
        <v>0</v>
      </c>
      <c r="BT31" s="114">
        <f>VLOOKUP(BS31,BG28:BO31,9,FALSE)</f>
        <v>0</v>
      </c>
      <c r="BU31" s="115">
        <f>BS31</f>
        <v>0</v>
      </c>
      <c r="BV31" s="114">
        <f>VLOOKUP(BU31,BG28:BO31,9,FALSE)</f>
        <v>0</v>
      </c>
      <c r="BW31" s="116">
        <f>IF(BV31&lt;=BV28,BU31,BU28)</f>
        <v>0</v>
      </c>
      <c r="BX31" s="114">
        <f>VLOOKUP(BW31,BG28:BO31,9,FALSE)</f>
        <v>0</v>
      </c>
      <c r="BY31" s="115">
        <f>BW31</f>
        <v>0</v>
      </c>
      <c r="BZ31" s="114">
        <f>VLOOKUP(BY31,BG28:BO31,9,FALSE)</f>
        <v>0</v>
      </c>
      <c r="CA31" s="116">
        <f>IF(BZ31&lt;=BZ29,BY31,BY29)</f>
        <v>0</v>
      </c>
      <c r="CB31" s="114">
        <f>VLOOKUP(CA31,BG28:BO31,9,FALSE)</f>
        <v>0</v>
      </c>
      <c r="CC31" s="116">
        <f>IF(CB31&lt;=CB30,CA31,CA30)</f>
        <v>0</v>
      </c>
      <c r="CD31" s="117">
        <f>VLOOKUP(CC31,BG28:BO31,9,FALSE)</f>
        <v>0</v>
      </c>
      <c r="CE31" s="118">
        <f>CC31</f>
        <v>0</v>
      </c>
      <c r="CF31" s="119">
        <f>CD31</f>
        <v>0</v>
      </c>
      <c r="CG31" s="114">
        <f>VLOOKUP(CE31,BG28:BO31,8,FALSE)</f>
        <v>0</v>
      </c>
      <c r="CH31" s="115">
        <f>CE31</f>
        <v>0</v>
      </c>
      <c r="CI31" s="114">
        <f>VLOOKUP(CH31,BG28:BO31,9,FALSE)</f>
        <v>0</v>
      </c>
      <c r="CJ31" s="114">
        <f>VLOOKUP(CH31,BG28:BO31,8,FALSE)</f>
        <v>0</v>
      </c>
      <c r="CK31" s="115">
        <f>CH31</f>
        <v>0</v>
      </c>
      <c r="CL31" s="114">
        <f>VLOOKUP(CK31,BG28:BO31,9,FALSE)</f>
        <v>0</v>
      </c>
      <c r="CM31" s="114">
        <f>VLOOKUP(CK31,BG28:BO31,8,FALSE)</f>
        <v>0</v>
      </c>
      <c r="CN31" s="116">
        <f>IF(AND(CL30=CL31,CM31&gt;CM30),CK30,CK31)</f>
        <v>0</v>
      </c>
      <c r="CO31" s="120">
        <f>VLOOKUP(CN31,BG28:BO31,9,FALSE)</f>
        <v>0</v>
      </c>
      <c r="CP31" s="121">
        <f>CN31</f>
        <v>0</v>
      </c>
      <c r="CQ31" s="122">
        <f>VLOOKUP(CE31,BG28:BO31,6,FALSE)</f>
        <v>0</v>
      </c>
      <c r="CR31" s="115">
        <f>CP31</f>
        <v>0</v>
      </c>
      <c r="CS31" s="114">
        <f>VLOOKUP(CR31,BG28:BO31,6,FALSE)</f>
        <v>0</v>
      </c>
      <c r="CT31" s="115">
        <f>CR31</f>
        <v>0</v>
      </c>
      <c r="CU31" s="114">
        <f>VLOOKUP(CT31,BG28:BO31,6,FALSE)</f>
        <v>0</v>
      </c>
      <c r="CV31" s="116">
        <f>IF(CU31&lt;=CU28,CT31,CT28)</f>
        <v>0</v>
      </c>
      <c r="CW31" s="114">
        <f>VLOOKUP(CV31,BG28:BO31,6,FALSE)</f>
        <v>0</v>
      </c>
      <c r="CX31" s="115">
        <f>CV31</f>
        <v>0</v>
      </c>
      <c r="CY31" s="114">
        <f>VLOOKUP(CX31,BG28:BO31,6,FALSE)</f>
        <v>0</v>
      </c>
      <c r="CZ31" s="116">
        <f>IF(CY31&lt;=CY29,CX31,CX29)</f>
        <v>0</v>
      </c>
      <c r="DA31" s="114">
        <f>VLOOKUP(CZ31,BG28:BO31,6,FALSE)</f>
        <v>0</v>
      </c>
      <c r="DB31" s="116">
        <f>IF(DA31&lt;=DA30,CZ31,CZ30)</f>
        <v>0</v>
      </c>
      <c r="DC31" s="114">
        <f>VLOOKUP(DB31,BG28:BO31,6,FALSE)</f>
        <v>0</v>
      </c>
      <c r="DD31" s="118">
        <f>DB31</f>
        <v>0</v>
      </c>
      <c r="DE31" s="123">
        <f>DC31</f>
        <v>0</v>
      </c>
      <c r="DF31" s="72"/>
      <c r="DG31" s="75">
        <f>CP31</f>
        <v>0</v>
      </c>
      <c r="DH31" s="90">
        <f>VLOOKUP(DG31,BG28:BO31,2,FALSE)</f>
        <v>0</v>
      </c>
      <c r="DI31" s="91">
        <f>VLOOKUP(DG31,BG28:BO31,3,FALSE)</f>
        <v>0</v>
      </c>
      <c r="DJ31" s="91">
        <f>VLOOKUP(DG31,BG28:BO31,4,FALSE)</f>
        <v>0</v>
      </c>
      <c r="DK31" s="91">
        <f>VLOOKUP(DG31,BG28:BO31,5,FALSE)</f>
        <v>0</v>
      </c>
      <c r="DL31" s="91">
        <f>VLOOKUP(DG31,BG28:BO31,6,FALSE)</f>
        <v>0</v>
      </c>
      <c r="DM31" s="91">
        <f>VLOOKUP(DG31,BG28:BO31,7,FALSE)</f>
        <v>0</v>
      </c>
      <c r="DN31" s="91">
        <f>VLOOKUP(DG31,BG28:BO31,8,FALSE)</f>
        <v>0</v>
      </c>
      <c r="DO31" s="91">
        <f>VLOOKUP(DG31,BG28:BO31,9,FALSE)</f>
        <v>0</v>
      </c>
      <c r="DP31" s="72">
        <f>DG31</f>
        <v>0</v>
      </c>
      <c r="DQ31" s="72">
        <f>VLOOKUP(DP31,DG28:DO31,9,FALSE)</f>
        <v>0</v>
      </c>
      <c r="DR31" s="72">
        <f>VLOOKUP(DP31,DG28:DO31,8,FALSE)</f>
        <v>0</v>
      </c>
      <c r="DS31" s="93">
        <f>IF(AND(DQ30=DQ31,DR31&gt;DR30),DP30,DP31)</f>
        <v>0</v>
      </c>
      <c r="DT31" s="93">
        <f>VLOOKUP(DS31,DG28:DO31,9,FALSE)</f>
        <v>0</v>
      </c>
      <c r="DU31" s="93">
        <f>VLOOKUP(DS31,DG28:DO31,8,FALSE)</f>
        <v>0</v>
      </c>
      <c r="DV31" s="93">
        <f>IF(AND(DT29=DT31,DU31&gt;DU29),DS29,DS31)</f>
        <v>0</v>
      </c>
      <c r="DW31" s="72">
        <f>VLOOKUP(DV31,DG28:DO31,9,FALSE)</f>
        <v>0</v>
      </c>
      <c r="DX31" s="72">
        <f>VLOOKUP(DV31,DG28:DO31,8,FALSE)</f>
        <v>0</v>
      </c>
      <c r="DY31" s="94">
        <f>IF(AND(DW28=DW31,DX31&gt;DX28),DV28,DV31)</f>
        <v>0</v>
      </c>
      <c r="DZ31" s="72">
        <f>VLOOKUP(DY31,DG28:DO31,9,FALSE)</f>
        <v>0</v>
      </c>
      <c r="EA31" s="72">
        <f>VLOOKUP(DY31,DG28:DO31,8,FALSE)</f>
        <v>0</v>
      </c>
      <c r="EB31" s="72">
        <f>VLOOKUP(DY31,DG28:DO31,6,FALSE)</f>
        <v>0</v>
      </c>
      <c r="EC31" s="93">
        <f>IF(AND(DZ30=DZ31,EA30=EA31,EB31&gt;EB30),DY30,DY31)</f>
        <v>0</v>
      </c>
      <c r="ED31" s="72">
        <f>VLOOKUP(EC31,DG28:DO31,9,FALSE)</f>
        <v>0</v>
      </c>
      <c r="EE31" s="72">
        <f>VLOOKUP(EC31,DG28:DO31,8,FALSE)</f>
        <v>0</v>
      </c>
      <c r="EF31" s="72">
        <f>VLOOKUP(EC31,DG28:DO31,6,FALSE)</f>
        <v>0</v>
      </c>
      <c r="EG31" s="93">
        <f>IF(AND(ED29=ED31,EE29=EE31,EF31&gt;EF29),EC29,EC31)</f>
        <v>0</v>
      </c>
      <c r="EH31" s="72">
        <f>VLOOKUP(EG31,DG28:DO31,9,FALSE)</f>
        <v>0</v>
      </c>
      <c r="EI31" s="72">
        <f>VLOOKUP(EG31,DG28:DO31,8,FALSE)</f>
        <v>0</v>
      </c>
      <c r="EJ31" s="72">
        <f>VLOOKUP(EG31,DG28:DO31,6,FALSE)</f>
        <v>0</v>
      </c>
      <c r="EK31" s="92">
        <f>IF(AND(EH28=EH31,EI28=EI31,EJ31&gt;EJ28),EG28,EG31)</f>
        <v>0</v>
      </c>
      <c r="EL31" s="72">
        <f>VLOOKUP(EK31,DG28:DO31,9,FALSE)</f>
        <v>0</v>
      </c>
      <c r="EM31" s="72">
        <f>VLOOKUP(EK31,DG28:DO31,8,FALSE)</f>
        <v>0</v>
      </c>
      <c r="EN31" s="72">
        <f>VLOOKUP(EK31,DG28:DO31,6,FALSE)</f>
        <v>0</v>
      </c>
      <c r="EO31" s="75">
        <f>EK31</f>
        <v>0</v>
      </c>
      <c r="EP31" s="90">
        <f>VLOOKUP(EO31,BG28:BO31,2,FALSE)</f>
        <v>0</v>
      </c>
      <c r="EQ31" s="91">
        <f>VLOOKUP(EO31,BG28:BO31,3,FALSE)</f>
        <v>0</v>
      </c>
      <c r="ER31" s="91">
        <f>VLOOKUP(EO31,BG28:BO31,4,FALSE)</f>
        <v>0</v>
      </c>
      <c r="ES31" s="91">
        <f>VLOOKUP(EO31,BG28:BO31,5,FALSE)</f>
        <v>0</v>
      </c>
      <c r="ET31" s="91">
        <f>VLOOKUP(EO31,BG28:BO31,6,FALSE)</f>
        <v>0</v>
      </c>
      <c r="EU31" s="91">
        <f>VLOOKUP(EO31,BG28:BO31,7,FALSE)</f>
        <v>0</v>
      </c>
      <c r="EV31" s="95">
        <f>VLOOKUP(EO31,BG28:BO31,8,FALSE)</f>
        <v>0</v>
      </c>
      <c r="EW31" s="91">
        <f>VLOOKUP(EO31,BG28:BO31,9,FALSE)</f>
        <v>0</v>
      </c>
    </row>
    <row r="36" spans="2:2" x14ac:dyDescent="0.2">
      <c r="B36" s="124">
        <v>2.0833333333333332E-2</v>
      </c>
    </row>
  </sheetData>
  <mergeCells count="2">
    <mergeCell ref="A1:G1"/>
    <mergeCell ref="AO15:BA15"/>
  </mergeCells>
  <printOptions horizontalCentered="1" verticalCentered="1"/>
  <pageMargins left="0.75" right="0.75" top="0.98425196850393704" bottom="0.98425196850393704" header="0.39370078740157483" footer="0"/>
  <pageSetup paperSize="9" scale="98" orientation="landscape" horizontalDpi="4294967293" verticalDpi="300" r:id="rId1"/>
  <headerFooter alignWithMargins="0">
    <oddHeader>&amp;LAssociação de Voleibol do Porto&amp;RMinivoleibol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view="pageBreakPreview" topLeftCell="A10" zoomScaleNormal="100" workbookViewId="0">
      <selection activeCell="R39" sqref="R39"/>
    </sheetView>
  </sheetViews>
  <sheetFormatPr defaultRowHeight="12.75" x14ac:dyDescent="0.2"/>
  <cols>
    <col min="1" max="1" width="2.7109375" style="52" customWidth="1"/>
    <col min="2" max="2" width="9.140625" style="52"/>
    <col min="3" max="3" width="2.7109375" style="52" customWidth="1"/>
    <col min="4" max="4" width="9.140625" style="52"/>
    <col min="5" max="5" width="2.7109375" style="52" customWidth="1"/>
    <col min="6" max="7" width="9.140625" style="52"/>
    <col min="8" max="8" width="2.7109375" style="52" customWidth="1"/>
    <col min="9" max="9" width="9.140625" style="52"/>
    <col min="10" max="10" width="12" style="52" bestFit="1" customWidth="1"/>
    <col min="11" max="11" width="2.85546875" style="52" customWidth="1"/>
    <col min="12" max="13" width="9.140625" style="52"/>
    <col min="14" max="14" width="2.7109375" style="52" customWidth="1"/>
    <col min="15" max="16384" width="9.140625" style="52"/>
  </cols>
  <sheetData>
    <row r="1" spans="1:14" ht="13.5" thickBot="1" x14ac:dyDescent="0.25">
      <c r="A1" s="126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8"/>
    </row>
    <row r="2" spans="1:14" ht="13.15" customHeight="1" x14ac:dyDescent="0.2">
      <c r="A2" s="129"/>
      <c r="B2" s="130" t="s">
        <v>37</v>
      </c>
      <c r="C2" s="131"/>
      <c r="D2" s="131"/>
      <c r="E2" s="131"/>
      <c r="F2" s="131"/>
      <c r="G2" s="131"/>
      <c r="H2" s="131"/>
      <c r="I2" s="131"/>
      <c r="J2" s="132">
        <f>A!E19</f>
        <v>1</v>
      </c>
      <c r="K2" s="133"/>
      <c r="L2" s="133"/>
      <c r="M2" s="134"/>
      <c r="N2" s="135"/>
    </row>
    <row r="3" spans="1:14" ht="12.75" customHeight="1" x14ac:dyDescent="0.2">
      <c r="A3" s="129"/>
      <c r="B3" s="136"/>
      <c r="C3" s="137"/>
      <c r="D3" s="137"/>
      <c r="E3" s="137"/>
      <c r="F3" s="137"/>
      <c r="G3" s="137"/>
      <c r="H3" s="137"/>
      <c r="I3" s="137"/>
      <c r="J3" s="138"/>
      <c r="K3" s="139"/>
      <c r="L3" s="139"/>
      <c r="M3" s="140"/>
      <c r="N3" s="135"/>
    </row>
    <row r="4" spans="1:14" ht="13.5" customHeight="1" thickBot="1" x14ac:dyDescent="0.25">
      <c r="A4" s="129"/>
      <c r="B4" s="141"/>
      <c r="C4" s="142"/>
      <c r="D4" s="142"/>
      <c r="E4" s="142"/>
      <c r="F4" s="142"/>
      <c r="G4" s="142"/>
      <c r="H4" s="142"/>
      <c r="I4" s="142"/>
      <c r="J4" s="143"/>
      <c r="K4" s="144"/>
      <c r="L4" s="144"/>
      <c r="M4" s="145"/>
      <c r="N4" s="135"/>
    </row>
    <row r="5" spans="1:14" x14ac:dyDescent="0.2">
      <c r="A5" s="129"/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35"/>
    </row>
    <row r="6" spans="1:14" x14ac:dyDescent="0.2">
      <c r="A6" s="129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35"/>
    </row>
    <row r="7" spans="1:14" ht="13.5" thickBot="1" x14ac:dyDescent="0.25">
      <c r="A7" s="129"/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35"/>
    </row>
    <row r="8" spans="1:14" ht="16.5" thickBot="1" x14ac:dyDescent="0.3">
      <c r="A8" s="129"/>
      <c r="B8" s="146"/>
      <c r="C8" s="147" t="str">
        <f>A!$A$1</f>
        <v>SÉRIE A</v>
      </c>
      <c r="D8" s="148"/>
      <c r="E8" s="148"/>
      <c r="F8" s="148"/>
      <c r="G8" s="148"/>
      <c r="H8" s="148"/>
      <c r="I8" s="148"/>
      <c r="J8" s="148"/>
      <c r="K8" s="148"/>
      <c r="L8" s="149"/>
      <c r="M8" s="146"/>
      <c r="N8" s="135"/>
    </row>
    <row r="9" spans="1:14" x14ac:dyDescent="0.2">
      <c r="A9" s="129"/>
      <c r="B9" s="146"/>
      <c r="C9" s="150" t="str">
        <f>A!B3</f>
        <v>1A</v>
      </c>
      <c r="D9" s="151"/>
      <c r="E9" s="151"/>
      <c r="F9" s="151"/>
      <c r="G9" s="151"/>
      <c r="H9" s="151"/>
      <c r="I9" s="151"/>
      <c r="J9" s="151"/>
      <c r="K9" s="151"/>
      <c r="L9" s="152"/>
      <c r="M9" s="146"/>
      <c r="N9" s="135"/>
    </row>
    <row r="10" spans="1:14" x14ac:dyDescent="0.2">
      <c r="A10" s="129"/>
      <c r="B10" s="146"/>
      <c r="C10" s="153" t="str">
        <f>A!B4</f>
        <v>2A</v>
      </c>
      <c r="D10" s="154"/>
      <c r="E10" s="154"/>
      <c r="F10" s="154"/>
      <c r="G10" s="154"/>
      <c r="H10" s="154"/>
      <c r="I10" s="154"/>
      <c r="J10" s="154"/>
      <c r="K10" s="154"/>
      <c r="L10" s="155"/>
      <c r="M10" s="146"/>
      <c r="N10" s="135"/>
    </row>
    <row r="11" spans="1:14" ht="13.5" thickBot="1" x14ac:dyDescent="0.25">
      <c r="A11" s="129"/>
      <c r="B11" s="146"/>
      <c r="C11" s="156" t="str">
        <f>A!B5</f>
        <v>3A</v>
      </c>
      <c r="D11" s="157"/>
      <c r="E11" s="157"/>
      <c r="F11" s="157"/>
      <c r="G11" s="157"/>
      <c r="H11" s="157"/>
      <c r="I11" s="157"/>
      <c r="J11" s="157"/>
      <c r="K11" s="157"/>
      <c r="L11" s="158"/>
      <c r="M11" s="146"/>
      <c r="N11" s="135"/>
    </row>
    <row r="12" spans="1:14" x14ac:dyDescent="0.2">
      <c r="A12" s="129"/>
      <c r="B12" s="146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46"/>
      <c r="N12" s="135"/>
    </row>
    <row r="13" spans="1:14" x14ac:dyDescent="0.2">
      <c r="A13" s="129"/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35"/>
    </row>
    <row r="14" spans="1:14" x14ac:dyDescent="0.2">
      <c r="A14" s="129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35"/>
    </row>
    <row r="15" spans="1:14" ht="13.5" thickBot="1" x14ac:dyDescent="0.25">
      <c r="A15" s="129"/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35"/>
    </row>
    <row r="16" spans="1:14" ht="15.75" x14ac:dyDescent="0.2">
      <c r="A16" s="129"/>
      <c r="B16" s="159" t="s">
        <v>38</v>
      </c>
      <c r="C16" s="160"/>
      <c r="D16" s="159" t="s">
        <v>8</v>
      </c>
      <c r="E16" s="160"/>
      <c r="F16" s="161" t="s">
        <v>9</v>
      </c>
      <c r="G16" s="162"/>
      <c r="H16" s="162" t="s">
        <v>39</v>
      </c>
      <c r="I16" s="163" t="s">
        <v>10</v>
      </c>
      <c r="J16" s="164"/>
      <c r="K16" s="165"/>
      <c r="L16" s="166" t="s">
        <v>40</v>
      </c>
      <c r="M16" s="167"/>
      <c r="N16" s="135"/>
    </row>
    <row r="17" spans="1:14" ht="16.5" thickBot="1" x14ac:dyDescent="0.25">
      <c r="A17" s="129"/>
      <c r="B17" s="168"/>
      <c r="C17" s="160"/>
      <c r="D17" s="168"/>
      <c r="E17" s="160"/>
      <c r="F17" s="169"/>
      <c r="G17" s="170"/>
      <c r="H17" s="170"/>
      <c r="I17" s="171"/>
      <c r="J17" s="172"/>
      <c r="K17" s="165"/>
      <c r="L17" s="173" t="s">
        <v>12</v>
      </c>
      <c r="M17" s="174" t="s">
        <v>13</v>
      </c>
      <c r="N17" s="135"/>
    </row>
    <row r="18" spans="1:14" ht="15" customHeight="1" x14ac:dyDescent="0.2">
      <c r="A18" s="129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35"/>
    </row>
    <row r="19" spans="1:14" x14ac:dyDescent="0.2">
      <c r="A19" s="129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35"/>
    </row>
    <row r="20" spans="1:14" x14ac:dyDescent="0.2">
      <c r="A20" s="129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35"/>
    </row>
    <row r="21" spans="1:14" ht="13.5" thickBot="1" x14ac:dyDescent="0.25">
      <c r="A21" s="129"/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35"/>
    </row>
    <row r="22" spans="1:14" ht="15.75" x14ac:dyDescent="0.2">
      <c r="A22" s="129"/>
      <c r="B22" s="159">
        <f>A!$A$19</f>
        <v>1</v>
      </c>
      <c r="C22" s="160"/>
      <c r="D22" s="175">
        <f>A!$B$19</f>
        <v>0.41666666666666669</v>
      </c>
      <c r="E22" s="160"/>
      <c r="F22" s="176" t="str">
        <f>A!$C$19</f>
        <v>1A</v>
      </c>
      <c r="G22" s="163"/>
      <c r="H22" s="162" t="s">
        <v>39</v>
      </c>
      <c r="I22" s="162" t="str">
        <f>A!$D$19</f>
        <v>2A</v>
      </c>
      <c r="J22" s="177"/>
      <c r="K22" s="178"/>
      <c r="L22" s="159"/>
      <c r="M22" s="159"/>
      <c r="N22" s="135"/>
    </row>
    <row r="23" spans="1:14" ht="16.5" thickBot="1" x14ac:dyDescent="0.25">
      <c r="A23" s="129"/>
      <c r="B23" s="168"/>
      <c r="C23" s="160"/>
      <c r="D23" s="179"/>
      <c r="E23" s="160"/>
      <c r="F23" s="180"/>
      <c r="G23" s="171"/>
      <c r="H23" s="170"/>
      <c r="I23" s="170"/>
      <c r="J23" s="181"/>
      <c r="K23" s="178"/>
      <c r="L23" s="168"/>
      <c r="M23" s="168"/>
      <c r="N23" s="135"/>
    </row>
    <row r="24" spans="1:14" x14ac:dyDescent="0.2">
      <c r="A24" s="129"/>
      <c r="B24" s="182"/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35"/>
    </row>
    <row r="25" spans="1:14" x14ac:dyDescent="0.2">
      <c r="A25" s="129"/>
      <c r="B25" s="182"/>
      <c r="C25" s="182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35"/>
    </row>
    <row r="26" spans="1:14" x14ac:dyDescent="0.2">
      <c r="A26" s="129"/>
      <c r="B26" s="182"/>
      <c r="C26" s="182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35"/>
    </row>
    <row r="27" spans="1:14" ht="15.75" x14ac:dyDescent="0.2">
      <c r="A27" s="129"/>
      <c r="B27" s="183"/>
      <c r="C27" s="160"/>
      <c r="D27" s="184"/>
      <c r="E27" s="160"/>
      <c r="H27" s="183"/>
      <c r="I27" s="185"/>
      <c r="J27" s="185"/>
      <c r="K27" s="178"/>
      <c r="L27" s="183"/>
      <c r="M27" s="183"/>
      <c r="N27" s="135"/>
    </row>
    <row r="28" spans="1:14" ht="15.75" x14ac:dyDescent="0.2">
      <c r="A28" s="129"/>
      <c r="B28" s="183"/>
      <c r="C28" s="160"/>
      <c r="D28" s="184"/>
      <c r="E28" s="160"/>
      <c r="H28" s="183"/>
      <c r="I28" s="185"/>
      <c r="J28" s="185"/>
      <c r="K28" s="178"/>
      <c r="L28" s="183"/>
      <c r="M28" s="183"/>
      <c r="N28" s="135"/>
    </row>
    <row r="29" spans="1:14" x14ac:dyDescent="0.2">
      <c r="A29" s="129"/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35"/>
    </row>
    <row r="30" spans="1:14" x14ac:dyDescent="0.2">
      <c r="A30" s="129"/>
      <c r="B30" s="182"/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35"/>
    </row>
    <row r="31" spans="1:14" ht="13.5" thickBot="1" x14ac:dyDescent="0.25">
      <c r="A31" s="129"/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35"/>
    </row>
    <row r="32" spans="1:14" ht="15.75" x14ac:dyDescent="0.2">
      <c r="A32" s="129"/>
      <c r="B32" s="159">
        <f>A!$A$21</f>
        <v>2</v>
      </c>
      <c r="C32" s="160"/>
      <c r="D32" s="175">
        <f>A!$B$21</f>
        <v>0.4375</v>
      </c>
      <c r="E32" s="160"/>
      <c r="F32" s="161" t="str">
        <f>A!$C$21</f>
        <v>3A</v>
      </c>
      <c r="G32" s="162"/>
      <c r="H32" s="162" t="s">
        <v>39</v>
      </c>
      <c r="I32" s="163" t="str">
        <f>A!$D$21</f>
        <v>1A</v>
      </c>
      <c r="J32" s="164"/>
      <c r="K32" s="178"/>
      <c r="L32" s="159"/>
      <c r="M32" s="159"/>
      <c r="N32" s="135"/>
    </row>
    <row r="33" spans="1:14" ht="16.5" thickBot="1" x14ac:dyDescent="0.25">
      <c r="A33" s="129"/>
      <c r="B33" s="168"/>
      <c r="C33" s="160"/>
      <c r="D33" s="179"/>
      <c r="E33" s="160"/>
      <c r="F33" s="169"/>
      <c r="G33" s="170"/>
      <c r="H33" s="170"/>
      <c r="I33" s="171"/>
      <c r="J33" s="172"/>
      <c r="K33" s="178"/>
      <c r="L33" s="168"/>
      <c r="M33" s="168"/>
      <c r="N33" s="135"/>
    </row>
    <row r="34" spans="1:14" x14ac:dyDescent="0.2">
      <c r="A34" s="129"/>
      <c r="B34" s="182"/>
      <c r="C34" s="182"/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35"/>
    </row>
    <row r="35" spans="1:14" x14ac:dyDescent="0.2">
      <c r="A35" s="129"/>
      <c r="B35" s="182"/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35"/>
    </row>
    <row r="36" spans="1:14" x14ac:dyDescent="0.2">
      <c r="A36" s="129"/>
      <c r="B36" s="182"/>
      <c r="C36" s="182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35"/>
    </row>
    <row r="37" spans="1:14" ht="15.75" x14ac:dyDescent="0.2">
      <c r="A37" s="129"/>
      <c r="B37" s="183"/>
      <c r="C37" s="160"/>
      <c r="D37" s="184"/>
      <c r="E37" s="160"/>
      <c r="F37" s="183"/>
      <c r="G37" s="183"/>
      <c r="H37" s="183"/>
      <c r="I37" s="185"/>
      <c r="J37" s="185"/>
      <c r="K37" s="178"/>
      <c r="L37" s="183"/>
      <c r="M37" s="183"/>
      <c r="N37" s="135"/>
    </row>
    <row r="38" spans="1:14" ht="15.75" x14ac:dyDescent="0.2">
      <c r="A38" s="129"/>
      <c r="B38" s="183"/>
      <c r="C38" s="160"/>
      <c r="D38" s="184"/>
      <c r="E38" s="160"/>
      <c r="F38" s="183"/>
      <c r="G38" s="183"/>
      <c r="H38" s="183"/>
      <c r="I38" s="185"/>
      <c r="J38" s="185"/>
      <c r="K38" s="178"/>
      <c r="L38" s="183"/>
      <c r="M38" s="183"/>
      <c r="N38" s="135"/>
    </row>
    <row r="39" spans="1:14" x14ac:dyDescent="0.2">
      <c r="A39" s="129"/>
      <c r="B39" s="182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35"/>
    </row>
    <row r="40" spans="1:14" x14ac:dyDescent="0.2">
      <c r="A40" s="129"/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35"/>
    </row>
    <row r="41" spans="1:14" ht="13.5" thickBot="1" x14ac:dyDescent="0.25">
      <c r="A41" s="129"/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35"/>
    </row>
    <row r="42" spans="1:14" ht="15.75" x14ac:dyDescent="0.2">
      <c r="A42" s="129"/>
      <c r="B42" s="159">
        <f>A!$A$23</f>
        <v>3</v>
      </c>
      <c r="C42" s="160"/>
      <c r="D42" s="175">
        <f>A!$B$23</f>
        <v>0.45833333333333331</v>
      </c>
      <c r="E42" s="160"/>
      <c r="F42" s="161" t="str">
        <f>A!$C$23</f>
        <v>2A</v>
      </c>
      <c r="G42" s="162"/>
      <c r="H42" s="162" t="s">
        <v>39</v>
      </c>
      <c r="I42" s="163" t="str">
        <f>A!$D$23</f>
        <v>3A</v>
      </c>
      <c r="J42" s="164"/>
      <c r="K42" s="178"/>
      <c r="L42" s="159"/>
      <c r="M42" s="159"/>
      <c r="N42" s="135"/>
    </row>
    <row r="43" spans="1:14" ht="16.5" thickBot="1" x14ac:dyDescent="0.25">
      <c r="A43" s="129"/>
      <c r="B43" s="168"/>
      <c r="C43" s="160"/>
      <c r="D43" s="179"/>
      <c r="E43" s="160"/>
      <c r="F43" s="169"/>
      <c r="G43" s="170"/>
      <c r="H43" s="170"/>
      <c r="I43" s="171"/>
      <c r="J43" s="172"/>
      <c r="K43" s="178"/>
      <c r="L43" s="168"/>
      <c r="M43" s="168"/>
      <c r="N43" s="135"/>
    </row>
    <row r="44" spans="1:14" x14ac:dyDescent="0.2">
      <c r="A44" s="129"/>
      <c r="B44" s="182"/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35"/>
    </row>
    <row r="45" spans="1:14" x14ac:dyDescent="0.2">
      <c r="A45" s="129"/>
      <c r="B45" s="182"/>
      <c r="C45" s="182"/>
      <c r="D45" s="182"/>
      <c r="E45" s="182"/>
      <c r="F45" s="182"/>
      <c r="G45" s="182"/>
      <c r="H45" s="182"/>
      <c r="I45" s="182"/>
      <c r="J45" s="182"/>
      <c r="K45" s="182"/>
      <c r="L45" s="182"/>
      <c r="M45" s="182"/>
      <c r="N45" s="135"/>
    </row>
    <row r="46" spans="1:14" x14ac:dyDescent="0.2">
      <c r="A46" s="129"/>
      <c r="B46" s="182"/>
      <c r="C46" s="182"/>
      <c r="D46" s="182"/>
      <c r="E46" s="182"/>
      <c r="F46" s="182"/>
      <c r="G46" s="182"/>
      <c r="H46" s="182"/>
      <c r="I46" s="182"/>
      <c r="J46" s="182"/>
      <c r="K46" s="182"/>
      <c r="L46" s="182"/>
      <c r="M46" s="182"/>
      <c r="N46" s="135"/>
    </row>
    <row r="47" spans="1:14" x14ac:dyDescent="0.2">
      <c r="A47" s="129"/>
      <c r="N47" s="135"/>
    </row>
    <row r="48" spans="1:14" x14ac:dyDescent="0.2">
      <c r="A48" s="129"/>
      <c r="N48" s="135"/>
    </row>
    <row r="49" spans="1:14" x14ac:dyDescent="0.2">
      <c r="A49" s="129"/>
      <c r="B49" s="146"/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35"/>
    </row>
    <row r="50" spans="1:14" ht="13.5" thickBot="1" x14ac:dyDescent="0.25">
      <c r="A50" s="186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8"/>
    </row>
    <row r="52" spans="1:14" ht="15" customHeight="1" x14ac:dyDescent="0.2"/>
    <row r="58" spans="1:14" ht="15" customHeight="1" x14ac:dyDescent="0.2"/>
  </sheetData>
  <mergeCells count="47">
    <mergeCell ref="M42:M43"/>
    <mergeCell ref="B42:B43"/>
    <mergeCell ref="D42:D43"/>
    <mergeCell ref="F42:G43"/>
    <mergeCell ref="H42:H43"/>
    <mergeCell ref="I42:J43"/>
    <mergeCell ref="L42:L43"/>
    <mergeCell ref="M32:M33"/>
    <mergeCell ref="B37:B38"/>
    <mergeCell ref="D37:D38"/>
    <mergeCell ref="F37:G38"/>
    <mergeCell ref="H37:H38"/>
    <mergeCell ref="I37:J38"/>
    <mergeCell ref="L37:L38"/>
    <mergeCell ref="M37:M38"/>
    <mergeCell ref="B32:B33"/>
    <mergeCell ref="D32:D33"/>
    <mergeCell ref="F32:G33"/>
    <mergeCell ref="H32:H33"/>
    <mergeCell ref="I32:J33"/>
    <mergeCell ref="L32:L33"/>
    <mergeCell ref="M22:M23"/>
    <mergeCell ref="B27:B28"/>
    <mergeCell ref="D27:D28"/>
    <mergeCell ref="H27:H28"/>
    <mergeCell ref="I27:J28"/>
    <mergeCell ref="L27:L28"/>
    <mergeCell ref="M27:M28"/>
    <mergeCell ref="B22:B23"/>
    <mergeCell ref="D22:D23"/>
    <mergeCell ref="F22:G23"/>
    <mergeCell ref="H22:H23"/>
    <mergeCell ref="I22:J23"/>
    <mergeCell ref="L22:L23"/>
    <mergeCell ref="C12:L12"/>
    <mergeCell ref="B16:B17"/>
    <mergeCell ref="D16:D17"/>
    <mergeCell ref="F16:G17"/>
    <mergeCell ref="H16:H17"/>
    <mergeCell ref="I16:J17"/>
    <mergeCell ref="L16:M16"/>
    <mergeCell ref="B2:I4"/>
    <mergeCell ref="J2:J4"/>
    <mergeCell ref="C8:L8"/>
    <mergeCell ref="C9:L9"/>
    <mergeCell ref="C10:L10"/>
    <mergeCell ref="C11:L11"/>
  </mergeCells>
  <printOptions horizontalCentered="1" verticalCentered="1"/>
  <pageMargins left="0.75" right="0.75" top="0.98425196850393704" bottom="0.98425196850393704" header="0" footer="0"/>
  <pageSetup paperSize="9" scale="95" fitToHeight="2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2</vt:i4>
      </vt:variant>
    </vt:vector>
  </HeadingPairs>
  <TitlesOfParts>
    <vt:vector size="4" baseType="lpstr">
      <vt:lpstr>A</vt:lpstr>
      <vt:lpstr>Campos</vt:lpstr>
      <vt:lpstr>A!Área_de_Impressão</vt:lpstr>
      <vt:lpstr>Campos!Área_de_Impressão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</dc:creator>
  <cp:lastModifiedBy>Miguel</cp:lastModifiedBy>
  <dcterms:created xsi:type="dcterms:W3CDTF">2013-06-04T21:46:43Z</dcterms:created>
  <dcterms:modified xsi:type="dcterms:W3CDTF">2013-06-04T21:59:18Z</dcterms:modified>
</cp:coreProperties>
</file>